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https://unitednations-my.sharepoint.com/personal/bakyu_un_org/Documents/Documents/Transfers/"/>
    </mc:Choice>
  </mc:AlternateContent>
  <xr:revisionPtr revIDLastSave="0" documentId="8_{73ED49E8-01F4-4E96-9442-9AA86739AD9D}" xr6:coauthVersionLast="47" xr6:coauthVersionMax="47" xr10:uidLastSave="{00000000-0000-0000-0000-000000000000}"/>
  <bookViews>
    <workbookView xWindow="-120" yWindow="-120" windowWidth="38640" windowHeight="15840" tabRatio="893" firstSheet="1" activeTab="1" xr2:uid="{00000000-000D-0000-FFFF-FFFF00000000}"/>
  </bookViews>
  <sheets>
    <sheet name="GDP &amp; NDP 2008 SNA" sheetId="80" r:id="rId1"/>
    <sheet name="GDP &amp; NDP 2025 SNA - Market" sheetId="81" r:id="rId2"/>
    <sheet name="tab1.5" sheetId="36" state="hidden" r:id="rId3"/>
    <sheet name="flow" sheetId="30" state="hidden" r:id="rId4"/>
    <sheet name="system" sheetId="19" state="hidden" r:id="rId5"/>
    <sheet name="models" sheetId="1" state="hidden" r:id="rId6"/>
    <sheet name="coef" sheetId="7" state="hidden" r:id="rId7"/>
    <sheet name="sut" sheetId="21" state="hidden" r:id="rId8"/>
    <sheet name="A" sheetId="38" state="hidden" r:id="rId9"/>
    <sheet name="B" sheetId="37" state="hidden" r:id="rId10"/>
    <sheet name="C" sheetId="41" state="hidden" r:id="rId11"/>
    <sheet name="D" sheetId="40" state="hidden" r:id="rId12"/>
    <sheet name="modelA" sheetId="22" state="hidden" r:id="rId13"/>
    <sheet name="modelB" sheetId="24" state="hidden" r:id="rId14"/>
    <sheet name="modelC" sheetId="23" state="hidden" r:id="rId15"/>
    <sheet name="modelD" sheetId="25" state="hidden" r:id="rId16"/>
    <sheet name="model A2" sheetId="26" state="hidden" r:id="rId17"/>
    <sheet name="model B2" sheetId="28" state="hidden" r:id="rId18"/>
    <sheet name="model C2" sheetId="27" state="hidden" r:id="rId19"/>
    <sheet name="model D2" sheetId="29" state="hidden" r:id="rId20"/>
    <sheet name="model E" sheetId="6" state="hidden" r:id="rId21"/>
    <sheet name="model F" sheetId="18" state="hidden" r:id="rId22"/>
    <sheet name="saspro" sheetId="12" state="hidden" r:id="rId23"/>
    <sheet name="sasre" sheetId="13" state="hidden" r:id="rId24"/>
  </sheets>
  <definedNames>
    <definedName name="_xlnm.Print_Area" localSheetId="8">A!$A$1:$K$71</definedName>
    <definedName name="_xlnm.Print_Area" localSheetId="9">B!$A$1:$K$71</definedName>
    <definedName name="_xlnm.Print_Area" localSheetId="6">coef!$A$1:$K$84</definedName>
    <definedName name="_xlnm.Print_Area" localSheetId="11">D!$A$1:$I$81</definedName>
    <definedName name="_xlnm.Print_Area" localSheetId="16">'model A2'!$A$1:$J$57</definedName>
    <definedName name="_xlnm.Print_Area" localSheetId="17">'model B2'!$A$1:$J$60</definedName>
    <definedName name="_xlnm.Print_Area" localSheetId="18">'model C2'!$A$1:$J$40</definedName>
    <definedName name="_xlnm.Print_Area" localSheetId="19">'model D2'!$A$1:$J$40</definedName>
    <definedName name="_xlnm.Print_Area" localSheetId="20">'model E'!$A$1:$J$195</definedName>
    <definedName name="_xlnm.Print_Area" localSheetId="21">'model F'!$A$1:$J$60</definedName>
    <definedName name="_xlnm.Print_Area" localSheetId="12">modelA!$A$1:$G$55</definedName>
    <definedName name="_xlnm.Print_Area" localSheetId="13">modelB!$A$1:$G$50</definedName>
    <definedName name="_xlnm.Print_Area" localSheetId="14">modelC!$B$1:$H$3</definedName>
    <definedName name="_xlnm.Print_Area" localSheetId="15">modelD!$A$1:$G$55</definedName>
    <definedName name="_xlnm.Print_Area" localSheetId="5">models!$A$1:$J$78</definedName>
    <definedName name="_xlnm.Print_Area" localSheetId="7">sut!$A$1:$G$40</definedName>
    <definedName name="_xlnm.Print_Area" localSheetId="4">system!$A$1:$I$60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81" l="1"/>
  <c r="E22" i="81"/>
  <c r="P19" i="81"/>
  <c r="Q19" i="81"/>
  <c r="O19" i="81"/>
  <c r="U19" i="81" s="1"/>
  <c r="E20" i="81"/>
  <c r="U17" i="81"/>
  <c r="U16" i="81"/>
  <c r="U15" i="81"/>
  <c r="U14" i="81"/>
  <c r="T13" i="81"/>
  <c r="S13" i="81"/>
  <c r="H16" i="81" s="1"/>
  <c r="R13" i="81"/>
  <c r="Q13" i="81"/>
  <c r="Q20" i="81" s="1"/>
  <c r="Q18" i="81" s="1"/>
  <c r="P13" i="81"/>
  <c r="P20" i="81" s="1"/>
  <c r="P18" i="81" s="1"/>
  <c r="O13" i="81"/>
  <c r="O20" i="81" s="1"/>
  <c r="O18" i="81" s="1"/>
  <c r="J13" i="81"/>
  <c r="G13" i="81"/>
  <c r="E13" i="81"/>
  <c r="D13" i="81"/>
  <c r="C13" i="81"/>
  <c r="U12" i="81"/>
  <c r="F12" i="81"/>
  <c r="H12" i="81" s="1"/>
  <c r="K12" i="81" s="1"/>
  <c r="U11" i="81"/>
  <c r="F11" i="81"/>
  <c r="H11" i="81" s="1"/>
  <c r="K11" i="81" s="1"/>
  <c r="U10" i="81"/>
  <c r="F10" i="81"/>
  <c r="H10" i="81" s="1"/>
  <c r="K10" i="81" s="1"/>
  <c r="U9" i="81"/>
  <c r="F9" i="81"/>
  <c r="H9" i="81" s="1"/>
  <c r="K9" i="81" s="1"/>
  <c r="U8" i="81"/>
  <c r="F8" i="81"/>
  <c r="H8" i="81" s="1"/>
  <c r="K8" i="81" s="1"/>
  <c r="U7" i="81"/>
  <c r="F7" i="81"/>
  <c r="H7" i="81" s="1"/>
  <c r="U18" i="81" l="1"/>
  <c r="H18" i="81" s="1"/>
  <c r="H22" i="81" s="1"/>
  <c r="E18" i="81"/>
  <c r="F13" i="81"/>
  <c r="E16" i="81"/>
  <c r="U13" i="81"/>
  <c r="K7" i="81"/>
  <c r="K13" i="81" s="1"/>
  <c r="H13" i="81"/>
  <c r="E17" i="81"/>
  <c r="E21" i="81" s="1"/>
  <c r="U20" i="81"/>
  <c r="H21" i="81" s="1"/>
  <c r="U15" i="80"/>
  <c r="U14" i="80"/>
  <c r="U16" i="80"/>
  <c r="U17" i="80"/>
  <c r="H17" i="81" l="1"/>
  <c r="R13" i="80" l="1"/>
  <c r="S13" i="80"/>
  <c r="H20" i="80" s="1"/>
  <c r="T13" i="80"/>
  <c r="P13" i="80"/>
  <c r="P20" i="80" s="1"/>
  <c r="P18" i="80" s="1"/>
  <c r="Q13" i="80"/>
  <c r="Q20" i="80" s="1"/>
  <c r="Q18" i="80" s="1"/>
  <c r="O13" i="80"/>
  <c r="O20" i="80" s="1"/>
  <c r="H16" i="80" l="1"/>
  <c r="O18" i="80"/>
  <c r="U18" i="80" s="1"/>
  <c r="H18" i="80" s="1"/>
  <c r="H22" i="80" s="1"/>
  <c r="U20" i="80"/>
  <c r="H21" i="80" s="1"/>
  <c r="I13" i="80"/>
  <c r="G13" i="80"/>
  <c r="E18" i="80" s="1"/>
  <c r="E22" i="80" s="1"/>
  <c r="E13" i="80"/>
  <c r="H17" i="80" l="1"/>
  <c r="F11" i="80"/>
  <c r="H11" i="80" s="1"/>
  <c r="K11" i="80" s="1"/>
  <c r="U13" i="80"/>
  <c r="U9" i="80"/>
  <c r="U11" i="80"/>
  <c r="J13" i="80"/>
  <c r="E17" i="80" s="1"/>
  <c r="E21" i="80" s="1"/>
  <c r="U8" i="80"/>
  <c r="U10" i="80"/>
  <c r="U12" i="80"/>
  <c r="D13" i="80"/>
  <c r="F8" i="80"/>
  <c r="H8" i="80" s="1"/>
  <c r="K8" i="80" s="1"/>
  <c r="C13" i="80"/>
  <c r="F7" i="80"/>
  <c r="F9" i="80"/>
  <c r="H9" i="80" s="1"/>
  <c r="K9" i="80" s="1"/>
  <c r="F10" i="80"/>
  <c r="H10" i="80" s="1"/>
  <c r="K10" i="80" s="1"/>
  <c r="F12" i="80"/>
  <c r="H12" i="80" s="1"/>
  <c r="K12" i="80" s="1"/>
  <c r="U7" i="80"/>
  <c r="E16" i="80" l="1"/>
  <c r="E20" i="80" s="1"/>
  <c r="F13" i="80"/>
  <c r="H7" i="80"/>
  <c r="K7" i="80" l="1"/>
  <c r="K13" i="80" s="1"/>
  <c r="H13" i="80"/>
  <c r="E101" i="7" l="1"/>
  <c r="D101" i="7"/>
  <c r="C101" i="7"/>
  <c r="B101" i="7"/>
  <c r="D89" i="7"/>
  <c r="C88" i="7"/>
  <c r="B87" i="7"/>
  <c r="C35" i="22"/>
  <c r="D35" i="22"/>
  <c r="E35" i="22"/>
  <c r="C36" i="22"/>
  <c r="D36" i="22"/>
  <c r="E36" i="22"/>
  <c r="C37" i="22"/>
  <c r="D37" i="22"/>
  <c r="E37" i="22"/>
  <c r="P16" i="22"/>
  <c r="P5" i="22" s="1"/>
  <c r="P10" i="22" s="1"/>
  <c r="Q16" i="22"/>
  <c r="Q5" i="22" s="1"/>
  <c r="Q10" i="22" s="1"/>
  <c r="R16" i="22"/>
  <c r="R5" i="22" s="1"/>
  <c r="R10" i="22" s="1"/>
  <c r="P17" i="22"/>
  <c r="P6" i="22" s="1"/>
  <c r="Q17" i="22"/>
  <c r="Q6" i="22" s="1"/>
  <c r="R17" i="22"/>
  <c r="R6" i="22" s="1"/>
  <c r="P18" i="22"/>
  <c r="P7" i="22" s="1"/>
  <c r="Q18" i="22"/>
  <c r="Q7" i="22" s="1"/>
  <c r="R18" i="22"/>
  <c r="R7" i="22" s="1"/>
  <c r="P8" i="22"/>
  <c r="Q8" i="22"/>
  <c r="R8" i="22"/>
  <c r="P9" i="22"/>
  <c r="Q9" i="22"/>
  <c r="R9" i="22"/>
  <c r="E7" i="41"/>
  <c r="E6" i="41"/>
  <c r="E5" i="41"/>
  <c r="D7" i="41"/>
  <c r="D6" i="41"/>
  <c r="D5" i="41"/>
  <c r="C7" i="41"/>
  <c r="C6" i="41"/>
  <c r="C5" i="41"/>
  <c r="H20" i="23"/>
  <c r="H90" i="23" s="1"/>
  <c r="G20" i="23"/>
  <c r="G90" i="23" s="1"/>
  <c r="F20" i="23"/>
  <c r="F90" i="23" s="1"/>
  <c r="E20" i="23"/>
  <c r="E90" i="23" s="1"/>
  <c r="D20" i="23"/>
  <c r="C20" i="23"/>
  <c r="C90" i="23" s="1"/>
  <c r="H29" i="23"/>
  <c r="I74" i="23" s="1"/>
  <c r="G29" i="23"/>
  <c r="H74" i="23" s="1"/>
  <c r="F29" i="23"/>
  <c r="G74" i="23" s="1"/>
  <c r="H28" i="23"/>
  <c r="I73" i="23" s="1"/>
  <c r="G28" i="23"/>
  <c r="H73" i="23" s="1"/>
  <c r="F28" i="23"/>
  <c r="G73" i="23" s="1"/>
  <c r="H27" i="23"/>
  <c r="G27" i="23"/>
  <c r="H72" i="23" s="1"/>
  <c r="F27" i="23"/>
  <c r="G72" i="23" s="1"/>
  <c r="E29" i="23"/>
  <c r="E16" i="23"/>
  <c r="E17" i="23"/>
  <c r="E18" i="23"/>
  <c r="D29" i="23"/>
  <c r="D16" i="23"/>
  <c r="D17" i="23"/>
  <c r="D18" i="23"/>
  <c r="C29" i="23"/>
  <c r="C16" i="23"/>
  <c r="C17" i="23"/>
  <c r="C18" i="23"/>
  <c r="E28" i="23"/>
  <c r="D28" i="23"/>
  <c r="C28" i="23"/>
  <c r="E27" i="23"/>
  <c r="D27" i="23"/>
  <c r="C27" i="23"/>
  <c r="H18" i="23"/>
  <c r="D74" i="23" s="1"/>
  <c r="G18" i="23"/>
  <c r="F18" i="23"/>
  <c r="B74" i="23" s="1"/>
  <c r="H17" i="23"/>
  <c r="D73" i="23" s="1"/>
  <c r="G17" i="23"/>
  <c r="C73" i="23" s="1"/>
  <c r="F17" i="23"/>
  <c r="B73" i="23" s="1"/>
  <c r="H16" i="23"/>
  <c r="G16" i="23"/>
  <c r="C72" i="23" s="1"/>
  <c r="F16" i="23"/>
  <c r="B72" i="23" s="1"/>
  <c r="E9" i="23"/>
  <c r="E7" i="23"/>
  <c r="E8" i="23"/>
  <c r="D9" i="23"/>
  <c r="D7" i="23"/>
  <c r="D8" i="23"/>
  <c r="C9" i="23"/>
  <c r="C7" i="23"/>
  <c r="C8" i="23"/>
  <c r="C25" i="41"/>
  <c r="I14" i="40"/>
  <c r="C26" i="41"/>
  <c r="C27" i="41"/>
  <c r="D25" i="41"/>
  <c r="D26" i="41"/>
  <c r="D27" i="41"/>
  <c r="E25" i="41"/>
  <c r="E26" i="41"/>
  <c r="E27" i="41"/>
  <c r="F25" i="41"/>
  <c r="F26" i="41"/>
  <c r="F27" i="41"/>
  <c r="G25" i="41"/>
  <c r="G26" i="41"/>
  <c r="G27" i="41"/>
  <c r="H25" i="41"/>
  <c r="H26" i="41"/>
  <c r="H27" i="41"/>
  <c r="C14" i="41"/>
  <c r="C15" i="41"/>
  <c r="C16" i="41"/>
  <c r="C18" i="41"/>
  <c r="C71" i="41" s="1"/>
  <c r="D14" i="41"/>
  <c r="D15" i="41"/>
  <c r="D16" i="41"/>
  <c r="D18" i="41"/>
  <c r="D71" i="41" s="1"/>
  <c r="E14" i="41"/>
  <c r="E15" i="41"/>
  <c r="E16" i="41"/>
  <c r="E18" i="41"/>
  <c r="E71" i="41" s="1"/>
  <c r="F14" i="41"/>
  <c r="F15" i="41"/>
  <c r="F16" i="41"/>
  <c r="F18" i="41"/>
  <c r="G14" i="41"/>
  <c r="G15" i="41"/>
  <c r="G16" i="41"/>
  <c r="G18" i="41"/>
  <c r="G71" i="41" s="1"/>
  <c r="H14" i="41"/>
  <c r="H15" i="41"/>
  <c r="H16" i="41"/>
  <c r="H18" i="41"/>
  <c r="H71" i="41" s="1"/>
  <c r="I18" i="41"/>
  <c r="C7" i="40"/>
  <c r="H27" i="40"/>
  <c r="D7" i="40"/>
  <c r="E7" i="40"/>
  <c r="G27" i="40"/>
  <c r="F27" i="40"/>
  <c r="E27" i="40"/>
  <c r="D27" i="40"/>
  <c r="C27" i="40"/>
  <c r="C6" i="40"/>
  <c r="H26" i="40"/>
  <c r="D6" i="40"/>
  <c r="E6" i="40"/>
  <c r="G26" i="40"/>
  <c r="F26" i="40"/>
  <c r="E26" i="40"/>
  <c r="D26" i="40"/>
  <c r="C26" i="40"/>
  <c r="C5" i="40"/>
  <c r="H25" i="40"/>
  <c r="D5" i="40"/>
  <c r="E5" i="40"/>
  <c r="G25" i="40"/>
  <c r="F25" i="40"/>
  <c r="E25" i="40"/>
  <c r="D25" i="40"/>
  <c r="C25" i="40"/>
  <c r="H18" i="40"/>
  <c r="H71" i="40" s="1"/>
  <c r="G18" i="40"/>
  <c r="G71" i="40" s="1"/>
  <c r="F18" i="40"/>
  <c r="F71" i="40" s="1"/>
  <c r="E18" i="40"/>
  <c r="E71" i="40" s="1"/>
  <c r="D18" i="40"/>
  <c r="D71" i="40" s="1"/>
  <c r="C18" i="40"/>
  <c r="C71" i="40" s="1"/>
  <c r="H16" i="40"/>
  <c r="G16" i="40"/>
  <c r="F16" i="40"/>
  <c r="E16" i="40"/>
  <c r="D16" i="40"/>
  <c r="H15" i="40"/>
  <c r="G15" i="40"/>
  <c r="F15" i="40"/>
  <c r="E15" i="40"/>
  <c r="D15" i="40"/>
  <c r="H14" i="40"/>
  <c r="G14" i="40"/>
  <c r="F14" i="40"/>
  <c r="E14" i="40"/>
  <c r="D14" i="40"/>
  <c r="C16" i="40"/>
  <c r="C15" i="40"/>
  <c r="C14" i="40"/>
  <c r="C7" i="38"/>
  <c r="D7" i="38"/>
  <c r="E7" i="38"/>
  <c r="C6" i="38"/>
  <c r="D6" i="38"/>
  <c r="E6" i="38"/>
  <c r="C5" i="38"/>
  <c r="D5" i="38"/>
  <c r="E5" i="38"/>
  <c r="E7" i="37"/>
  <c r="E27" i="37"/>
  <c r="E14" i="37"/>
  <c r="E15" i="37"/>
  <c r="E16" i="37"/>
  <c r="E18" i="37"/>
  <c r="D7" i="37"/>
  <c r="D27" i="37"/>
  <c r="D14" i="37"/>
  <c r="D15" i="37"/>
  <c r="D16" i="37"/>
  <c r="D18" i="37"/>
  <c r="C7" i="37"/>
  <c r="C27" i="37"/>
  <c r="C14" i="37"/>
  <c r="C15" i="37"/>
  <c r="C16" i="37"/>
  <c r="C18" i="37"/>
  <c r="E26" i="37"/>
  <c r="D26" i="37"/>
  <c r="C26" i="37"/>
  <c r="E25" i="37"/>
  <c r="D25" i="37"/>
  <c r="C25" i="37"/>
  <c r="E6" i="37"/>
  <c r="D6" i="37"/>
  <c r="C6" i="37"/>
  <c r="E5" i="37"/>
  <c r="D5" i="37"/>
  <c r="C5" i="37"/>
  <c r="F25" i="37"/>
  <c r="F67" i="37" s="1"/>
  <c r="F26" i="37"/>
  <c r="F27" i="37"/>
  <c r="F69" i="37" s="1"/>
  <c r="G25" i="37"/>
  <c r="G67" i="37" s="1"/>
  <c r="G26" i="37"/>
  <c r="G68" i="37" s="1"/>
  <c r="G27" i="37"/>
  <c r="G69" i="37" s="1"/>
  <c r="H25" i="37"/>
  <c r="H26" i="37"/>
  <c r="H68" i="37" s="1"/>
  <c r="H27" i="37"/>
  <c r="H69" i="37" s="1"/>
  <c r="F14" i="38"/>
  <c r="F56" i="38" s="1"/>
  <c r="G14" i="38"/>
  <c r="G56" i="38" s="1"/>
  <c r="H14" i="38"/>
  <c r="H56" i="38" s="1"/>
  <c r="F15" i="38"/>
  <c r="F57" i="38" s="1"/>
  <c r="G15" i="38"/>
  <c r="G57" i="38" s="1"/>
  <c r="H15" i="38"/>
  <c r="H57" i="38" s="1"/>
  <c r="F16" i="38"/>
  <c r="G16" i="38"/>
  <c r="G58" i="38" s="1"/>
  <c r="H16" i="38"/>
  <c r="H58" i="38" s="1"/>
  <c r="F18" i="38"/>
  <c r="F60" i="38" s="1"/>
  <c r="G18" i="38"/>
  <c r="G60" i="38" s="1"/>
  <c r="H18" i="38"/>
  <c r="H60" i="38" s="1"/>
  <c r="F25" i="38"/>
  <c r="F67" i="38" s="1"/>
  <c r="F26" i="38"/>
  <c r="F68" i="38" s="1"/>
  <c r="F27" i="38"/>
  <c r="G25" i="38"/>
  <c r="G67" i="38" s="1"/>
  <c r="G26" i="38"/>
  <c r="G68" i="38" s="1"/>
  <c r="G27" i="38"/>
  <c r="H25" i="38"/>
  <c r="H67" i="38" s="1"/>
  <c r="H26" i="38"/>
  <c r="H68" i="38" s="1"/>
  <c r="H27" i="38"/>
  <c r="H69" i="38" s="1"/>
  <c r="C14" i="38"/>
  <c r="C15" i="38"/>
  <c r="C16" i="38"/>
  <c r="C18" i="38"/>
  <c r="D14" i="38"/>
  <c r="D15" i="38"/>
  <c r="D16" i="38"/>
  <c r="D18" i="38"/>
  <c r="E14" i="38"/>
  <c r="E15" i="38"/>
  <c r="E16" i="38"/>
  <c r="E18" i="38"/>
  <c r="C25" i="38"/>
  <c r="D25" i="38"/>
  <c r="E25" i="38"/>
  <c r="C26" i="38"/>
  <c r="D26" i="38"/>
  <c r="E26" i="38"/>
  <c r="C27" i="38"/>
  <c r="D27" i="38"/>
  <c r="E27" i="38"/>
  <c r="F14" i="37"/>
  <c r="F15" i="37"/>
  <c r="F57" i="37" s="1"/>
  <c r="F16" i="37"/>
  <c r="F58" i="37" s="1"/>
  <c r="F18" i="37"/>
  <c r="F60" i="37" s="1"/>
  <c r="G14" i="37"/>
  <c r="G56" i="37" s="1"/>
  <c r="G15" i="37"/>
  <c r="G57" i="37" s="1"/>
  <c r="G16" i="37"/>
  <c r="G58" i="37" s="1"/>
  <c r="G18" i="37"/>
  <c r="H14" i="37"/>
  <c r="H56" i="37" s="1"/>
  <c r="H15" i="37"/>
  <c r="H57" i="37" s="1"/>
  <c r="H16" i="37"/>
  <c r="H58" i="37" s="1"/>
  <c r="H18" i="37"/>
  <c r="H60" i="37" s="1"/>
  <c r="H16" i="22"/>
  <c r="H17" i="22"/>
  <c r="H18" i="22"/>
  <c r="G17" i="22"/>
  <c r="G18" i="22"/>
  <c r="F17" i="22"/>
  <c r="F18" i="22"/>
  <c r="E68" i="22"/>
  <c r="D67" i="22"/>
  <c r="C66" i="22"/>
  <c r="H5" i="22"/>
  <c r="H6" i="22"/>
  <c r="H7" i="22"/>
  <c r="H9" i="22"/>
  <c r="H28" i="22" s="1"/>
  <c r="H29" i="22"/>
  <c r="G5" i="22"/>
  <c r="G6" i="22"/>
  <c r="G7" i="22"/>
  <c r="G9" i="22"/>
  <c r="G28" i="22" s="1"/>
  <c r="G29" i="22"/>
  <c r="F5" i="22"/>
  <c r="F6" i="22"/>
  <c r="F7" i="22"/>
  <c r="F9" i="22"/>
  <c r="F28" i="22" s="1"/>
  <c r="F29" i="22"/>
  <c r="J32" i="21"/>
  <c r="M32" i="21" s="1"/>
  <c r="K32" i="21"/>
  <c r="L32" i="21"/>
  <c r="M31" i="21"/>
  <c r="N38" i="21" s="1"/>
  <c r="M30" i="21"/>
  <c r="N37" i="21" s="1"/>
  <c r="M29" i="21"/>
  <c r="N36" i="21" s="1"/>
  <c r="J77" i="21"/>
  <c r="M77" i="21" s="1"/>
  <c r="K77" i="21"/>
  <c r="L77" i="21"/>
  <c r="M76" i="21"/>
  <c r="M75" i="21"/>
  <c r="M74" i="21"/>
  <c r="J72" i="21"/>
  <c r="K72" i="21"/>
  <c r="L72" i="21"/>
  <c r="M71" i="21"/>
  <c r="M70" i="21"/>
  <c r="M69" i="21"/>
  <c r="J66" i="21"/>
  <c r="K66" i="21"/>
  <c r="L66" i="21"/>
  <c r="M65" i="21"/>
  <c r="M64" i="21"/>
  <c r="M63" i="21"/>
  <c r="J61" i="21"/>
  <c r="K61" i="21"/>
  <c r="L61" i="21"/>
  <c r="M60" i="21"/>
  <c r="M59" i="21"/>
  <c r="M58" i="21"/>
  <c r="J56" i="21"/>
  <c r="K56" i="21"/>
  <c r="L56" i="21"/>
  <c r="M55" i="21"/>
  <c r="M54" i="21"/>
  <c r="M53" i="21"/>
  <c r="L36" i="21"/>
  <c r="D12" i="21" s="1"/>
  <c r="L37" i="21"/>
  <c r="D13" i="21" s="1"/>
  <c r="L38" i="21"/>
  <c r="D14" i="21" s="1"/>
  <c r="J51" i="21"/>
  <c r="K51" i="21"/>
  <c r="L51" i="21"/>
  <c r="M51" i="21"/>
  <c r="M50" i="21"/>
  <c r="M49" i="21"/>
  <c r="M48" i="21"/>
  <c r="P30" i="21"/>
  <c r="P31" i="21" s="1"/>
  <c r="P32" i="21" s="1"/>
  <c r="P29" i="21"/>
  <c r="L39" i="21"/>
  <c r="D15" i="21" s="1"/>
  <c r="K39" i="21"/>
  <c r="C15" i="21" s="1"/>
  <c r="J39" i="21"/>
  <c r="B15" i="21" s="1"/>
  <c r="K38" i="21"/>
  <c r="J38" i="21"/>
  <c r="J40" i="21" s="1"/>
  <c r="K37" i="21"/>
  <c r="C13" i="21" s="1"/>
  <c r="J37" i="21"/>
  <c r="B13" i="21" s="1"/>
  <c r="K36" i="21"/>
  <c r="J36" i="21"/>
  <c r="B12" i="21" s="1"/>
  <c r="M39" i="21"/>
  <c r="E15" i="21"/>
  <c r="C14" i="21"/>
  <c r="C12" i="21"/>
  <c r="B8" i="21"/>
  <c r="B25" i="26" s="1"/>
  <c r="B25" i="28"/>
  <c r="B32" i="21"/>
  <c r="B21" i="26" s="1"/>
  <c r="C8" i="21"/>
  <c r="C30" i="21" s="1"/>
  <c r="D8" i="21"/>
  <c r="D30" i="21" s="1"/>
  <c r="B44" i="21"/>
  <c r="B43" i="21"/>
  <c r="B42" i="21"/>
  <c r="E5" i="21"/>
  <c r="B36" i="21" s="1"/>
  <c r="E6" i="21"/>
  <c r="E7" i="21"/>
  <c r="D19" i="24" s="1"/>
  <c r="F12" i="7"/>
  <c r="F13" i="7"/>
  <c r="F14" i="7"/>
  <c r="F15" i="7"/>
  <c r="E16" i="7"/>
  <c r="D16" i="7"/>
  <c r="C16" i="7"/>
  <c r="B16" i="7"/>
  <c r="D47" i="7"/>
  <c r="B51" i="7" a="1"/>
  <c r="D51" i="7" s="1"/>
  <c r="C46" i="7"/>
  <c r="B45" i="7"/>
  <c r="D41" i="7"/>
  <c r="C40" i="7"/>
  <c r="B39" i="7"/>
  <c r="B76" i="7" s="1" a="1"/>
  <c r="B20" i="7" a="1"/>
  <c r="C20" i="7" s="1"/>
  <c r="B20" i="7"/>
  <c r="C22" i="7"/>
  <c r="D29" i="7"/>
  <c r="C29" i="7"/>
  <c r="B29" i="7"/>
  <c r="B35" i="7"/>
  <c r="B164" i="6" s="1"/>
  <c r="E193" i="6" s="1"/>
  <c r="O23" i="6" s="1"/>
  <c r="B34" i="7"/>
  <c r="B163" i="6" s="1"/>
  <c r="E192" i="6" s="1"/>
  <c r="O22" i="6" s="1"/>
  <c r="B33" i="7"/>
  <c r="B162" i="6" s="1"/>
  <c r="E191" i="6" s="1"/>
  <c r="D28" i="7"/>
  <c r="C28" i="7"/>
  <c r="B28" i="7"/>
  <c r="D27" i="7"/>
  <c r="C27" i="7"/>
  <c r="B27" i="7"/>
  <c r="D26" i="7"/>
  <c r="C26" i="7"/>
  <c r="B26" i="7"/>
  <c r="E51" i="26"/>
  <c r="B52" i="26"/>
  <c r="C52" i="26"/>
  <c r="D52" i="26"/>
  <c r="E52" i="26"/>
  <c r="B53" i="26"/>
  <c r="C53" i="26"/>
  <c r="D53" i="26"/>
  <c r="E53" i="26"/>
  <c r="F53" i="26" s="1"/>
  <c r="D43" i="26"/>
  <c r="C43" i="26"/>
  <c r="B43" i="26"/>
  <c r="D15" i="26"/>
  <c r="C15" i="26"/>
  <c r="B15" i="26"/>
  <c r="D14" i="26"/>
  <c r="C14" i="26"/>
  <c r="B14" i="26"/>
  <c r="D13" i="26"/>
  <c r="C13" i="26"/>
  <c r="B13" i="26"/>
  <c r="D34" i="27"/>
  <c r="C34" i="27"/>
  <c r="B34" i="27"/>
  <c r="F34" i="27" s="1"/>
  <c r="E47" i="24"/>
  <c r="C18" i="24"/>
  <c r="C38" i="21"/>
  <c r="C13" i="25" s="1"/>
  <c r="B38" i="21"/>
  <c r="B13" i="24" s="1"/>
  <c r="C37" i="21"/>
  <c r="C12" i="25" s="1"/>
  <c r="B37" i="21"/>
  <c r="B12" i="24" s="1"/>
  <c r="D36" i="21"/>
  <c r="D11" i="24" s="1"/>
  <c r="C36" i="21"/>
  <c r="E53" i="28"/>
  <c r="E52" i="28"/>
  <c r="E51" i="28"/>
  <c r="E55" i="28" s="1"/>
  <c r="D43" i="28"/>
  <c r="C43" i="28"/>
  <c r="B43" i="28"/>
  <c r="D15" i="28"/>
  <c r="C15" i="28"/>
  <c r="B15" i="28"/>
  <c r="D14" i="28"/>
  <c r="C14" i="28"/>
  <c r="B14" i="28"/>
  <c r="D13" i="28"/>
  <c r="C13" i="28"/>
  <c r="B13" i="28"/>
  <c r="D19" i="25"/>
  <c r="B12" i="25"/>
  <c r="D34" i="29"/>
  <c r="C34" i="29"/>
  <c r="B34" i="29"/>
  <c r="B6" i="6" a="1"/>
  <c r="D7" i="6" s="1"/>
  <c r="E194" i="6"/>
  <c r="O24" i="6"/>
  <c r="D113" i="6"/>
  <c r="D112" i="6"/>
  <c r="C114" i="6"/>
  <c r="C112" i="6"/>
  <c r="B114" i="6"/>
  <c r="B113" i="6"/>
  <c r="L9" i="21"/>
  <c r="K9" i="21"/>
  <c r="J9" i="21"/>
  <c r="N8" i="21"/>
  <c r="J8" i="21"/>
  <c r="J7" i="21"/>
  <c r="J6" i="21"/>
  <c r="N5" i="21"/>
  <c r="J5" i="21"/>
  <c r="N9" i="21"/>
  <c r="N7" i="21"/>
  <c r="N6" i="21"/>
  <c r="M9" i="21"/>
  <c r="C11" i="24"/>
  <c r="C11" i="25"/>
  <c r="F101" i="7"/>
  <c r="B13" i="25"/>
  <c r="D27" i="26"/>
  <c r="B30" i="21"/>
  <c r="B13" i="27" s="1"/>
  <c r="B77" i="7" l="1"/>
  <c r="C77" i="7"/>
  <c r="B11" i="25"/>
  <c r="B11" i="24"/>
  <c r="B13" i="29" a="1"/>
  <c r="D13" i="29" s="1"/>
  <c r="C19" i="26"/>
  <c r="C13" i="27"/>
  <c r="N39" i="21"/>
  <c r="N40" i="21" s="1"/>
  <c r="C18" i="25"/>
  <c r="C13" i="24"/>
  <c r="C26" i="26"/>
  <c r="D22" i="7"/>
  <c r="K40" i="21"/>
  <c r="M37" i="21"/>
  <c r="E13" i="21" s="1"/>
  <c r="B36" i="25" s="1"/>
  <c r="M66" i="21"/>
  <c r="M38" i="21"/>
  <c r="E14" i="21" s="1"/>
  <c r="E8" i="21"/>
  <c r="F34" i="29"/>
  <c r="C12" i="24"/>
  <c r="D38" i="21"/>
  <c r="D13" i="25" s="1"/>
  <c r="B22" i="7"/>
  <c r="C31" i="21"/>
  <c r="C20" i="26" s="1"/>
  <c r="C26" i="28"/>
  <c r="B17" i="24"/>
  <c r="E55" i="26"/>
  <c r="D21" i="7"/>
  <c r="M61" i="21"/>
  <c r="D27" i="28"/>
  <c r="C32" i="21"/>
  <c r="D31" i="21"/>
  <c r="D11" i="25"/>
  <c r="D37" i="21"/>
  <c r="F52" i="26"/>
  <c r="F16" i="7"/>
  <c r="D32" i="21"/>
  <c r="D15" i="27" s="1"/>
  <c r="M56" i="21"/>
  <c r="M72" i="21"/>
  <c r="D16" i="21"/>
  <c r="D21" i="21" s="1"/>
  <c r="D20" i="21"/>
  <c r="E45" i="24"/>
  <c r="B37" i="25"/>
  <c r="E46" i="24"/>
  <c r="N9" i="22"/>
  <c r="C26" i="21"/>
  <c r="C35" i="24" s="1"/>
  <c r="C51" i="25"/>
  <c r="D26" i="21"/>
  <c r="D35" i="24" s="1"/>
  <c r="D51" i="25"/>
  <c r="O9" i="22"/>
  <c r="B51" i="25"/>
  <c r="F15" i="21"/>
  <c r="M9" i="22"/>
  <c r="S9" i="22" s="1"/>
  <c r="D22" i="21"/>
  <c r="D13" i="27"/>
  <c r="D19" i="26"/>
  <c r="F13" i="21"/>
  <c r="B14" i="21"/>
  <c r="B19" i="26"/>
  <c r="B19" i="28" a="1"/>
  <c r="B21" i="28" s="1"/>
  <c r="C78" i="7"/>
  <c r="B15" i="27"/>
  <c r="B31" i="21"/>
  <c r="C51" i="7"/>
  <c r="C53" i="7"/>
  <c r="D21" i="26"/>
  <c r="D78" i="7"/>
  <c r="B51" i="7"/>
  <c r="C21" i="7"/>
  <c r="C16" i="21"/>
  <c r="D53" i="7"/>
  <c r="L40" i="21"/>
  <c r="C76" i="7"/>
  <c r="D52" i="7"/>
  <c r="B21" i="7"/>
  <c r="B78" i="7"/>
  <c r="B16" i="21"/>
  <c r="B52" i="7"/>
  <c r="D77" i="7"/>
  <c r="D76" i="7"/>
  <c r="B17" i="25"/>
  <c r="C52" i="7"/>
  <c r="D20" i="7"/>
  <c r="B82" i="7" s="1" a="1"/>
  <c r="B53" i="7"/>
  <c r="B76" i="7"/>
  <c r="M36" i="21"/>
  <c r="B7" i="6"/>
  <c r="B22" i="6" s="1"/>
  <c r="C49" i="6" s="1"/>
  <c r="C7" i="6"/>
  <c r="C22" i="6" s="1"/>
  <c r="C50" i="6" s="1"/>
  <c r="D9" i="6"/>
  <c r="D65" i="6" s="1"/>
  <c r="D6" i="6"/>
  <c r="D8" i="6"/>
  <c r="D23" i="6" s="1"/>
  <c r="D51" i="6" s="1"/>
  <c r="E6" i="6"/>
  <c r="E7" i="6"/>
  <c r="E9" i="6"/>
  <c r="B9" i="6"/>
  <c r="B63" i="6" s="1"/>
  <c r="E8" i="6"/>
  <c r="G6" i="38"/>
  <c r="G27" i="22"/>
  <c r="H25" i="22"/>
  <c r="P19" i="22"/>
  <c r="C42" i="22" a="1"/>
  <c r="C44" i="22" s="1"/>
  <c r="I16" i="41"/>
  <c r="I15" i="37"/>
  <c r="I15" i="41"/>
  <c r="D22" i="6"/>
  <c r="C51" i="6" s="1"/>
  <c r="O21" i="6"/>
  <c r="E195" i="6"/>
  <c r="O25" i="6" s="1"/>
  <c r="R19" i="22"/>
  <c r="F26" i="22"/>
  <c r="F27" i="22"/>
  <c r="C9" i="6"/>
  <c r="C64" i="6" s="1"/>
  <c r="B6" i="6"/>
  <c r="B8" i="6"/>
  <c r="H26" i="22"/>
  <c r="Q19" i="22"/>
  <c r="H27" i="22"/>
  <c r="C6" i="6"/>
  <c r="C8" i="6"/>
  <c r="G26" i="22"/>
  <c r="H28" i="41"/>
  <c r="I16" i="40"/>
  <c r="C52" i="40" s="1"/>
  <c r="H30" i="23"/>
  <c r="I16" i="37"/>
  <c r="I16" i="38"/>
  <c r="D17" i="37"/>
  <c r="D19" i="37" s="1"/>
  <c r="G47" i="37" s="1"/>
  <c r="D17" i="38"/>
  <c r="D19" i="38" s="1"/>
  <c r="I18" i="37"/>
  <c r="D28" i="40"/>
  <c r="I18" i="40"/>
  <c r="I18" i="38"/>
  <c r="I15" i="40"/>
  <c r="G51" i="40" s="1"/>
  <c r="I15" i="38"/>
  <c r="C42" i="40"/>
  <c r="G36" i="40"/>
  <c r="H39" i="40"/>
  <c r="F28" i="41"/>
  <c r="G28" i="38"/>
  <c r="E50" i="40"/>
  <c r="I25" i="41"/>
  <c r="F28" i="40"/>
  <c r="C28" i="37"/>
  <c r="C8" i="38"/>
  <c r="D10" i="23"/>
  <c r="C42" i="23" s="1"/>
  <c r="G7" i="38"/>
  <c r="G7" i="41"/>
  <c r="G7" i="40"/>
  <c r="G7" i="37"/>
  <c r="G5" i="38"/>
  <c r="G5" i="41"/>
  <c r="G5" i="37"/>
  <c r="G7" i="23"/>
  <c r="G5" i="40"/>
  <c r="C17" i="37"/>
  <c r="C19" i="37" s="1"/>
  <c r="C17" i="41"/>
  <c r="C19" i="41" s="1"/>
  <c r="C17" i="40"/>
  <c r="C19" i="40" s="1"/>
  <c r="C19" i="23"/>
  <c r="C21" i="23" s="1"/>
  <c r="B37" i="23" s="1"/>
  <c r="C17" i="38"/>
  <c r="C19" i="38" s="1"/>
  <c r="F19" i="23"/>
  <c r="F21" i="23" s="1"/>
  <c r="F17" i="38"/>
  <c r="F59" i="38" s="1"/>
  <c r="F17" i="40"/>
  <c r="F19" i="40" s="1"/>
  <c r="F17" i="37"/>
  <c r="F59" i="37" s="1"/>
  <c r="F17" i="41"/>
  <c r="F19" i="41" s="1"/>
  <c r="G17" i="40"/>
  <c r="G19" i="40" s="1"/>
  <c r="G17" i="41"/>
  <c r="G19" i="41" s="1"/>
  <c r="G19" i="23"/>
  <c r="G21" i="23" s="1"/>
  <c r="G17" i="37"/>
  <c r="G59" i="37" s="1"/>
  <c r="G17" i="38"/>
  <c r="G59" i="38" s="1"/>
  <c r="G61" i="38" s="1"/>
  <c r="H17" i="38"/>
  <c r="H59" i="38" s="1"/>
  <c r="H61" i="38" s="1"/>
  <c r="H17" i="41"/>
  <c r="H19" i="41" s="1"/>
  <c r="H19" i="23"/>
  <c r="H21" i="23" s="1"/>
  <c r="H17" i="40"/>
  <c r="H19" i="40" s="1"/>
  <c r="H17" i="37"/>
  <c r="H59" i="37" s="1"/>
  <c r="H61" i="37" s="1"/>
  <c r="E17" i="37"/>
  <c r="E19" i="37" s="1"/>
  <c r="E17" i="38"/>
  <c r="E19" i="38" s="1"/>
  <c r="E19" i="23"/>
  <c r="E21" i="23" s="1"/>
  <c r="D38" i="23" s="1"/>
  <c r="E17" i="40"/>
  <c r="E19" i="40" s="1"/>
  <c r="E17" i="41"/>
  <c r="E19" i="41" s="1"/>
  <c r="D17" i="41"/>
  <c r="D19" i="41" s="1"/>
  <c r="D19" i="23"/>
  <c r="D21" i="23" s="1"/>
  <c r="F56" i="40"/>
  <c r="D28" i="41"/>
  <c r="C10" i="23"/>
  <c r="B44" i="23" s="1"/>
  <c r="D17" i="40"/>
  <c r="D19" i="40" s="1"/>
  <c r="I14" i="37"/>
  <c r="I26" i="38"/>
  <c r="G28" i="41"/>
  <c r="I14" i="38"/>
  <c r="D30" i="23"/>
  <c r="C30" i="23"/>
  <c r="I27" i="40"/>
  <c r="D42" i="40"/>
  <c r="I14" i="41"/>
  <c r="I17" i="23"/>
  <c r="D28" i="37"/>
  <c r="E56" i="40"/>
  <c r="F5" i="38"/>
  <c r="H70" i="38"/>
  <c r="E53" i="40"/>
  <c r="C56" i="40"/>
  <c r="F53" i="40"/>
  <c r="C39" i="40"/>
  <c r="H28" i="38"/>
  <c r="E28" i="40"/>
  <c r="F28" i="37"/>
  <c r="C28" i="41"/>
  <c r="D56" i="40"/>
  <c r="D28" i="38"/>
  <c r="E28" i="41"/>
  <c r="G56" i="40"/>
  <c r="G16" i="22"/>
  <c r="G25" i="22" s="1"/>
  <c r="I27" i="41"/>
  <c r="F7" i="23"/>
  <c r="I18" i="23"/>
  <c r="D53" i="40"/>
  <c r="G69" i="38"/>
  <c r="G70" i="38" s="1"/>
  <c r="E28" i="38"/>
  <c r="G70" i="37"/>
  <c r="E28" i="37"/>
  <c r="F9" i="23"/>
  <c r="E42" i="40"/>
  <c r="H42" i="40"/>
  <c r="I26" i="41"/>
  <c r="G28" i="40"/>
  <c r="H28" i="40"/>
  <c r="F5" i="37"/>
  <c r="I26" i="37"/>
  <c r="F7" i="37"/>
  <c r="H56" i="40"/>
  <c r="F8" i="23"/>
  <c r="I28" i="23"/>
  <c r="F28" i="38"/>
  <c r="F69" i="38"/>
  <c r="F70" i="38" s="1"/>
  <c r="D72" i="23"/>
  <c r="I16" i="23"/>
  <c r="E8" i="41"/>
  <c r="I25" i="40"/>
  <c r="C28" i="40"/>
  <c r="C50" i="40"/>
  <c r="F36" i="40"/>
  <c r="D50" i="40"/>
  <c r="C36" i="40"/>
  <c r="F50" i="40"/>
  <c r="C8" i="40"/>
  <c r="E36" i="40"/>
  <c r="F5" i="40"/>
  <c r="H50" i="40"/>
  <c r="G50" i="40"/>
  <c r="H36" i="40"/>
  <c r="C74" i="23"/>
  <c r="F6" i="40"/>
  <c r="H19" i="22"/>
  <c r="I71" i="40"/>
  <c r="I72" i="23"/>
  <c r="F16" i="22"/>
  <c r="F58" i="38"/>
  <c r="H28" i="37"/>
  <c r="H67" i="37"/>
  <c r="H70" i="37" s="1"/>
  <c r="E10" i="23"/>
  <c r="D42" i="23" s="1"/>
  <c r="F71" i="41"/>
  <c r="I71" i="41" s="1"/>
  <c r="E30" i="23"/>
  <c r="I26" i="40"/>
  <c r="C28" i="38"/>
  <c r="I27" i="38"/>
  <c r="E8" i="37"/>
  <c r="F7" i="38"/>
  <c r="D8" i="38"/>
  <c r="G39" i="40"/>
  <c r="G42" i="40"/>
  <c r="D90" i="23"/>
  <c r="I90" i="23" s="1"/>
  <c r="I20" i="23"/>
  <c r="I27" i="23"/>
  <c r="F30" i="23"/>
  <c r="F7" i="40"/>
  <c r="G60" i="37"/>
  <c r="F6" i="37"/>
  <c r="I27" i="37"/>
  <c r="E8" i="38"/>
  <c r="F42" i="40"/>
  <c r="F5" i="41"/>
  <c r="C8" i="41"/>
  <c r="F7" i="41"/>
  <c r="D36" i="40"/>
  <c r="D8" i="40"/>
  <c r="F68" i="37"/>
  <c r="F70" i="37" s="1"/>
  <c r="I29" i="23"/>
  <c r="G28" i="37"/>
  <c r="F6" i="38"/>
  <c r="C53" i="40"/>
  <c r="I25" i="38"/>
  <c r="I25" i="37"/>
  <c r="G30" i="23"/>
  <c r="D8" i="37"/>
  <c r="E8" i="40"/>
  <c r="E39" i="40"/>
  <c r="G53" i="40"/>
  <c r="D8" i="41"/>
  <c r="F6" i="41"/>
  <c r="C8" i="37"/>
  <c r="F56" i="37"/>
  <c r="H53" i="40"/>
  <c r="F39" i="40"/>
  <c r="D39" i="40"/>
  <c r="B14" i="29" l="1"/>
  <c r="D15" i="29"/>
  <c r="C13" i="29"/>
  <c r="B15" i="29"/>
  <c r="D14" i="27"/>
  <c r="D20" i="26"/>
  <c r="C15" i="29"/>
  <c r="D14" i="29"/>
  <c r="C15" i="27"/>
  <c r="C21" i="26"/>
  <c r="D13" i="24"/>
  <c r="F51" i="25"/>
  <c r="C14" i="29"/>
  <c r="B13" i="29"/>
  <c r="B57" i="7" a="1"/>
  <c r="D59" i="7" s="1"/>
  <c r="C14" i="27"/>
  <c r="D12" i="24"/>
  <c r="B23" i="24" s="1" a="1"/>
  <c r="D24" i="24" s="1"/>
  <c r="D12" i="25"/>
  <c r="B19" i="28"/>
  <c r="C21" i="28"/>
  <c r="C20" i="28"/>
  <c r="B20" i="28"/>
  <c r="D21" i="28"/>
  <c r="D20" i="28"/>
  <c r="C19" i="28"/>
  <c r="D19" i="28"/>
  <c r="C83" i="7"/>
  <c r="D82" i="7"/>
  <c r="D84" i="7"/>
  <c r="B84" i="7"/>
  <c r="B82" i="7"/>
  <c r="B83" i="7"/>
  <c r="C82" i="7"/>
  <c r="D83" i="7"/>
  <c r="C84" i="7"/>
  <c r="D6" i="25"/>
  <c r="D6" i="24"/>
  <c r="B20" i="21"/>
  <c r="B21" i="21"/>
  <c r="B26" i="21"/>
  <c r="B35" i="24" s="1"/>
  <c r="E12" i="21"/>
  <c r="M40" i="21"/>
  <c r="C20" i="21"/>
  <c r="C21" i="21"/>
  <c r="B64" i="7" a="1"/>
  <c r="C22" i="21"/>
  <c r="D7" i="24"/>
  <c r="D7" i="25"/>
  <c r="B14" i="27"/>
  <c r="B20" i="26"/>
  <c r="B31" i="26" s="1" a="1"/>
  <c r="B32" i="26" s="1"/>
  <c r="D5" i="25"/>
  <c r="D5" i="24"/>
  <c r="B22" i="21"/>
  <c r="F14" i="21"/>
  <c r="B29" i="6"/>
  <c r="B70" i="6" a="1"/>
  <c r="C71" i="6" s="1"/>
  <c r="C57" i="7"/>
  <c r="B24" i="24"/>
  <c r="D23" i="24"/>
  <c r="B58" i="7"/>
  <c r="D29" i="6"/>
  <c r="C59" i="7"/>
  <c r="C29" i="6"/>
  <c r="C36" i="6"/>
  <c r="B59" i="7"/>
  <c r="B23" i="24"/>
  <c r="B25" i="24"/>
  <c r="D21" i="6"/>
  <c r="B51" i="6" s="1"/>
  <c r="C58" i="7"/>
  <c r="C25" i="24"/>
  <c r="D60" i="7"/>
  <c r="B57" i="7"/>
  <c r="C23" i="24"/>
  <c r="B25" i="29" a="1"/>
  <c r="B27" i="29" s="1"/>
  <c r="E33" i="29" s="1"/>
  <c r="D57" i="7"/>
  <c r="D30" i="6"/>
  <c r="H8" i="22"/>
  <c r="H10" i="22" s="1"/>
  <c r="G8" i="22"/>
  <c r="G10" i="22" s="1"/>
  <c r="F8" i="22"/>
  <c r="F10" i="22" s="1"/>
  <c r="G6" i="41"/>
  <c r="G8" i="41" s="1"/>
  <c r="E52" i="22"/>
  <c r="M7" i="21" s="1"/>
  <c r="G6" i="40"/>
  <c r="H6" i="40" s="1"/>
  <c r="G6" i="37"/>
  <c r="G8" i="37" s="1"/>
  <c r="D43" i="22"/>
  <c r="C42" i="22"/>
  <c r="E43" i="22"/>
  <c r="D42" i="22"/>
  <c r="C43" i="22"/>
  <c r="E44" i="22"/>
  <c r="D44" i="22"/>
  <c r="E42" i="22"/>
  <c r="G9" i="23"/>
  <c r="H9" i="23" s="1"/>
  <c r="G30" i="22"/>
  <c r="H30" i="22"/>
  <c r="B98" i="7" a="1"/>
  <c r="B21" i="6"/>
  <c r="B28" i="6" s="1"/>
  <c r="B19" i="29" a="1"/>
  <c r="C21" i="6"/>
  <c r="B50" i="6" s="1"/>
  <c r="C23" i="6"/>
  <c r="D50" i="6" s="1"/>
  <c r="B23" i="6"/>
  <c r="B30" i="6" s="1"/>
  <c r="D43" i="40"/>
  <c r="F52" i="40"/>
  <c r="C55" i="40"/>
  <c r="D38" i="40"/>
  <c r="G58" i="40"/>
  <c r="G44" i="40"/>
  <c r="C51" i="40"/>
  <c r="H5" i="38"/>
  <c r="F58" i="40"/>
  <c r="E38" i="40"/>
  <c r="H41" i="40"/>
  <c r="H52" i="40"/>
  <c r="D55" i="40"/>
  <c r="H55" i="40"/>
  <c r="B42" i="23"/>
  <c r="F8" i="37"/>
  <c r="E44" i="40"/>
  <c r="G41" i="40"/>
  <c r="C38" i="40"/>
  <c r="F44" i="40"/>
  <c r="C41" i="40"/>
  <c r="H38" i="40"/>
  <c r="E40" i="40"/>
  <c r="C54" i="40"/>
  <c r="E54" i="40"/>
  <c r="G37" i="40"/>
  <c r="G61" i="37"/>
  <c r="H44" i="40"/>
  <c r="E55" i="40"/>
  <c r="F37" i="40"/>
  <c r="D40" i="40"/>
  <c r="F61" i="38"/>
  <c r="C44" i="40"/>
  <c r="F41" i="40"/>
  <c r="H51" i="40"/>
  <c r="D57" i="40"/>
  <c r="F54" i="40"/>
  <c r="H7" i="37"/>
  <c r="G54" i="40"/>
  <c r="E37" i="40"/>
  <c r="C58" i="40"/>
  <c r="G40" i="40"/>
  <c r="H54" i="40"/>
  <c r="G52" i="40"/>
  <c r="E58" i="40"/>
  <c r="C40" i="40"/>
  <c r="E41" i="40"/>
  <c r="G38" i="40"/>
  <c r="F38" i="40"/>
  <c r="C37" i="40"/>
  <c r="G43" i="40"/>
  <c r="C43" i="40"/>
  <c r="D44" i="40"/>
  <c r="F40" i="40"/>
  <c r="D41" i="40"/>
  <c r="E43" i="40"/>
  <c r="D37" i="40"/>
  <c r="E52" i="40"/>
  <c r="G55" i="40"/>
  <c r="H37" i="40"/>
  <c r="E57" i="40"/>
  <c r="E51" i="40"/>
  <c r="H43" i="40"/>
  <c r="F51" i="40"/>
  <c r="H58" i="40"/>
  <c r="D58" i="40"/>
  <c r="D54" i="40"/>
  <c r="F55" i="40"/>
  <c r="H7" i="23"/>
  <c r="D52" i="40"/>
  <c r="H37" i="23"/>
  <c r="C36" i="23"/>
  <c r="C37" i="23"/>
  <c r="B38" i="23"/>
  <c r="H57" i="40"/>
  <c r="F57" i="40"/>
  <c r="D51" i="40"/>
  <c r="G57" i="40"/>
  <c r="C57" i="40"/>
  <c r="H40" i="40"/>
  <c r="F43" i="40"/>
  <c r="H49" i="37"/>
  <c r="H47" i="37"/>
  <c r="K47" i="37"/>
  <c r="H36" i="23"/>
  <c r="G19" i="37"/>
  <c r="C55" i="23"/>
  <c r="E59" i="40"/>
  <c r="E78" i="40" s="1"/>
  <c r="G37" i="37"/>
  <c r="B36" i="23"/>
  <c r="H19" i="37"/>
  <c r="I28" i="41"/>
  <c r="D39" i="37"/>
  <c r="G39" i="37"/>
  <c r="C44" i="23"/>
  <c r="C43" i="23"/>
  <c r="J37" i="37"/>
  <c r="H7" i="41"/>
  <c r="H5" i="37"/>
  <c r="G19" i="38"/>
  <c r="B43" i="23"/>
  <c r="C48" i="37"/>
  <c r="I38" i="37"/>
  <c r="I49" i="37"/>
  <c r="I17" i="37"/>
  <c r="I19" i="37" s="1"/>
  <c r="I17" i="40"/>
  <c r="I19" i="40" s="1"/>
  <c r="I17" i="38"/>
  <c r="I19" i="38" s="1"/>
  <c r="I17" i="41"/>
  <c r="I19" i="41" s="1"/>
  <c r="G8" i="38"/>
  <c r="H7" i="38"/>
  <c r="F61" i="37"/>
  <c r="F19" i="38"/>
  <c r="H7" i="40"/>
  <c r="B54" i="23"/>
  <c r="G19" i="22"/>
  <c r="I28" i="38"/>
  <c r="G37" i="23"/>
  <c r="E37" i="37"/>
  <c r="I42" i="40"/>
  <c r="H19" i="38"/>
  <c r="I36" i="23"/>
  <c r="D36" i="37"/>
  <c r="G40" i="37"/>
  <c r="E39" i="37"/>
  <c r="J36" i="37"/>
  <c r="G36" i="23"/>
  <c r="F19" i="37"/>
  <c r="H36" i="37"/>
  <c r="K40" i="37"/>
  <c r="I19" i="23"/>
  <c r="I21" i="23" s="1"/>
  <c r="F38" i="37"/>
  <c r="I56" i="40"/>
  <c r="H40" i="37"/>
  <c r="F39" i="37"/>
  <c r="F40" i="37"/>
  <c r="C38" i="23"/>
  <c r="H39" i="37"/>
  <c r="K37" i="37"/>
  <c r="I39" i="37"/>
  <c r="I53" i="40"/>
  <c r="D47" i="37"/>
  <c r="C39" i="37"/>
  <c r="G48" i="37"/>
  <c r="K36" i="37"/>
  <c r="E38" i="37"/>
  <c r="D38" i="37"/>
  <c r="G36" i="37"/>
  <c r="K39" i="37"/>
  <c r="H37" i="37"/>
  <c r="G38" i="23"/>
  <c r="F10" i="23"/>
  <c r="D49" i="37"/>
  <c r="F37" i="37"/>
  <c r="K48" i="37"/>
  <c r="E49" i="37"/>
  <c r="E40" i="37"/>
  <c r="K38" i="37"/>
  <c r="H38" i="37"/>
  <c r="F47" i="37"/>
  <c r="H38" i="23"/>
  <c r="E48" i="37"/>
  <c r="C40" i="37"/>
  <c r="K49" i="37"/>
  <c r="H48" i="37"/>
  <c r="E47" i="37"/>
  <c r="E36" i="37"/>
  <c r="J47" i="37"/>
  <c r="J40" i="37"/>
  <c r="J39" i="37"/>
  <c r="D48" i="37"/>
  <c r="J49" i="37"/>
  <c r="D40" i="37"/>
  <c r="G49" i="37"/>
  <c r="J38" i="37"/>
  <c r="J48" i="37"/>
  <c r="D37" i="37"/>
  <c r="D44" i="23"/>
  <c r="D43" i="23"/>
  <c r="I28" i="40"/>
  <c r="I50" i="40"/>
  <c r="C59" i="40"/>
  <c r="G59" i="40"/>
  <c r="G78" i="40" s="1"/>
  <c r="H5" i="40"/>
  <c r="F8" i="40"/>
  <c r="I30" i="23"/>
  <c r="H59" i="40"/>
  <c r="H78" i="40" s="1"/>
  <c r="C47" i="37"/>
  <c r="C37" i="37"/>
  <c r="I36" i="37"/>
  <c r="F36" i="37"/>
  <c r="C49" i="37"/>
  <c r="I47" i="37"/>
  <c r="I37" i="37"/>
  <c r="F49" i="37"/>
  <c r="I40" i="37"/>
  <c r="I48" i="37"/>
  <c r="F48" i="37"/>
  <c r="C36" i="37"/>
  <c r="I36" i="40"/>
  <c r="F8" i="41"/>
  <c r="H5" i="41"/>
  <c r="D59" i="40"/>
  <c r="D78" i="40" s="1"/>
  <c r="H6" i="38"/>
  <c r="F8" i="38"/>
  <c r="F25" i="22"/>
  <c r="F30" i="22" s="1"/>
  <c r="F19" i="22"/>
  <c r="D37" i="23"/>
  <c r="D56" i="23"/>
  <c r="D36" i="23"/>
  <c r="I38" i="23"/>
  <c r="I37" i="23"/>
  <c r="F59" i="40"/>
  <c r="F78" i="40" s="1"/>
  <c r="I39" i="40"/>
  <c r="I28" i="37"/>
  <c r="G38" i="37"/>
  <c r="C38" i="37"/>
  <c r="B92" i="7" l="1" a="1"/>
  <c r="C33" i="26"/>
  <c r="C51" i="26" s="1"/>
  <c r="B60" i="7"/>
  <c r="C24" i="24"/>
  <c r="D25" i="24"/>
  <c r="C60" i="7"/>
  <c r="D58" i="7"/>
  <c r="B31" i="28" a="1"/>
  <c r="B31" i="28" s="1"/>
  <c r="B33" i="26"/>
  <c r="B51" i="26" s="1"/>
  <c r="D32" i="26"/>
  <c r="B19" i="27" a="1"/>
  <c r="B25" i="27" a="1"/>
  <c r="E16" i="21"/>
  <c r="B35" i="25"/>
  <c r="B41" i="25" s="1" a="1"/>
  <c r="E44" i="24"/>
  <c r="E48" i="24" s="1"/>
  <c r="F12" i="21"/>
  <c r="F16" i="21" s="1"/>
  <c r="C32" i="26"/>
  <c r="C7" i="24"/>
  <c r="C7" i="25"/>
  <c r="B5" i="24"/>
  <c r="B5" i="25"/>
  <c r="B6" i="24"/>
  <c r="B29" i="24" s="1" a="1"/>
  <c r="B31" i="24" s="1"/>
  <c r="B46" i="24" s="1"/>
  <c r="B6" i="25"/>
  <c r="B31" i="26"/>
  <c r="B37" i="26" s="1" a="1"/>
  <c r="C39" i="26" s="1"/>
  <c r="B7" i="24"/>
  <c r="B7" i="25"/>
  <c r="D65" i="7"/>
  <c r="B66" i="7"/>
  <c r="C64" i="7"/>
  <c r="C65" i="7"/>
  <c r="D66" i="7"/>
  <c r="D64" i="7"/>
  <c r="B64" i="7"/>
  <c r="B65" i="7"/>
  <c r="C66" i="7"/>
  <c r="D31" i="26"/>
  <c r="C31" i="26"/>
  <c r="C6" i="24"/>
  <c r="C6" i="25"/>
  <c r="D33" i="26"/>
  <c r="D51" i="26" s="1"/>
  <c r="F51" i="26" s="1"/>
  <c r="C5" i="24"/>
  <c r="C5" i="25"/>
  <c r="D28" i="6"/>
  <c r="C70" i="6"/>
  <c r="B72" i="6"/>
  <c r="D72" i="6"/>
  <c r="D70" i="6"/>
  <c r="B70" i="6"/>
  <c r="D71" i="6"/>
  <c r="B71" i="6"/>
  <c r="C72" i="6"/>
  <c r="B25" i="29"/>
  <c r="E31" i="29" s="1"/>
  <c r="B39" i="24" a="1"/>
  <c r="D39" i="24" s="1"/>
  <c r="D47" i="24" s="1"/>
  <c r="B26" i="29"/>
  <c r="E32" i="29" s="1"/>
  <c r="C50" i="22"/>
  <c r="K5" i="21" s="1"/>
  <c r="C81" i="22"/>
  <c r="C51" i="22"/>
  <c r="K6" i="21" s="1"/>
  <c r="C53" i="22"/>
  <c r="K8" i="21" s="1"/>
  <c r="C49" i="22"/>
  <c r="C83" i="22"/>
  <c r="C82" i="22"/>
  <c r="C52" i="22"/>
  <c r="K7" i="21" s="1"/>
  <c r="D53" i="22"/>
  <c r="L8" i="21" s="1"/>
  <c r="D49" i="22"/>
  <c r="D50" i="22"/>
  <c r="L5" i="21" s="1"/>
  <c r="D51" i="22"/>
  <c r="L6" i="21" s="1"/>
  <c r="D82" i="22"/>
  <c r="D81" i="22"/>
  <c r="D83" i="22"/>
  <c r="D52" i="22"/>
  <c r="L7" i="21" s="1"/>
  <c r="G8" i="40"/>
  <c r="H8" i="40" s="1"/>
  <c r="H6" i="41"/>
  <c r="G8" i="23"/>
  <c r="H8" i="23" s="1"/>
  <c r="H6" i="37"/>
  <c r="E50" i="22"/>
  <c r="M5" i="21" s="1"/>
  <c r="E53" i="22"/>
  <c r="M8" i="21" s="1"/>
  <c r="E82" i="22"/>
  <c r="E51" i="22"/>
  <c r="M6" i="21" s="1"/>
  <c r="E49" i="22"/>
  <c r="E83" i="22"/>
  <c r="E81" i="22"/>
  <c r="F61" i="40"/>
  <c r="F80" i="40" s="1"/>
  <c r="C30" i="6"/>
  <c r="D99" i="7"/>
  <c r="E98" i="7"/>
  <c r="E100" i="7"/>
  <c r="D98" i="7"/>
  <c r="B100" i="7"/>
  <c r="D100" i="7"/>
  <c r="E99" i="7"/>
  <c r="C99" i="7"/>
  <c r="C98" i="7"/>
  <c r="B98" i="7"/>
  <c r="C100" i="7"/>
  <c r="B99" i="7"/>
  <c r="D49" i="6"/>
  <c r="D37" i="6"/>
  <c r="B35" i="6"/>
  <c r="B49" i="6"/>
  <c r="C94" i="7"/>
  <c r="B92" i="7"/>
  <c r="D94" i="7"/>
  <c r="D93" i="7"/>
  <c r="C92" i="7"/>
  <c r="C93" i="7"/>
  <c r="B94" i="7"/>
  <c r="B93" i="7"/>
  <c r="D92" i="7"/>
  <c r="B21" i="29"/>
  <c r="B33" i="29" s="1"/>
  <c r="B20" i="29"/>
  <c r="B32" i="29" s="1"/>
  <c r="D21" i="29"/>
  <c r="D33" i="29" s="1"/>
  <c r="D19" i="29"/>
  <c r="D31" i="29" s="1"/>
  <c r="C21" i="29"/>
  <c r="C33" i="29" s="1"/>
  <c r="C19" i="29"/>
  <c r="C31" i="29" s="1"/>
  <c r="C20" i="29"/>
  <c r="C32" i="29" s="1"/>
  <c r="B19" i="29"/>
  <c r="B31" i="29" s="1"/>
  <c r="D20" i="29"/>
  <c r="D32" i="29" s="1"/>
  <c r="C28" i="6"/>
  <c r="C69" i="40"/>
  <c r="D69" i="40"/>
  <c r="F68" i="40"/>
  <c r="C61" i="40"/>
  <c r="C80" i="40" s="1"/>
  <c r="D67" i="40"/>
  <c r="G68" i="40"/>
  <c r="I41" i="40"/>
  <c r="C60" i="40"/>
  <c r="C79" i="40" s="1"/>
  <c r="G60" i="40"/>
  <c r="G79" i="40" s="1"/>
  <c r="F69" i="40"/>
  <c r="H69" i="40"/>
  <c r="G69" i="40"/>
  <c r="H60" i="40"/>
  <c r="H79" i="40" s="1"/>
  <c r="E68" i="40"/>
  <c r="E70" i="40"/>
  <c r="C68" i="40"/>
  <c r="I44" i="40"/>
  <c r="E67" i="40"/>
  <c r="E60" i="40"/>
  <c r="E79" i="40" s="1"/>
  <c r="E69" i="40"/>
  <c r="G67" i="40"/>
  <c r="H68" i="40"/>
  <c r="H61" i="40"/>
  <c r="H80" i="40" s="1"/>
  <c r="D70" i="40"/>
  <c r="I55" i="40"/>
  <c r="H8" i="41"/>
  <c r="I52" i="40"/>
  <c r="C67" i="40"/>
  <c r="H67" i="40"/>
  <c r="F67" i="40"/>
  <c r="I38" i="40"/>
  <c r="F70" i="40"/>
  <c r="I43" i="40"/>
  <c r="I58" i="40"/>
  <c r="D60" i="40"/>
  <c r="D79" i="40" s="1"/>
  <c r="I40" i="40"/>
  <c r="G70" i="40"/>
  <c r="C70" i="40"/>
  <c r="I57" i="40"/>
  <c r="D61" i="40"/>
  <c r="D80" i="40" s="1"/>
  <c r="H8" i="37"/>
  <c r="G61" i="40"/>
  <c r="G80" i="40" s="1"/>
  <c r="I37" i="40"/>
  <c r="D68" i="40"/>
  <c r="H70" i="40"/>
  <c r="F60" i="40"/>
  <c r="F79" i="40" s="1"/>
  <c r="I51" i="40"/>
  <c r="E59" i="37"/>
  <c r="I54" i="40"/>
  <c r="C59" i="37"/>
  <c r="B48" i="23" a="1"/>
  <c r="D48" i="23" s="1"/>
  <c r="E61" i="40"/>
  <c r="E80" i="40" s="1"/>
  <c r="E41" i="37"/>
  <c r="D67" i="37"/>
  <c r="D57" i="37"/>
  <c r="D59" i="37"/>
  <c r="E58" i="37"/>
  <c r="K50" i="37"/>
  <c r="H50" i="37"/>
  <c r="H8" i="38"/>
  <c r="C60" i="37"/>
  <c r="C69" i="37"/>
  <c r="H41" i="37"/>
  <c r="D60" i="37"/>
  <c r="D41" i="37"/>
  <c r="G41" i="37"/>
  <c r="E57" i="37"/>
  <c r="G50" i="37"/>
  <c r="D58" i="37"/>
  <c r="C58" i="37"/>
  <c r="K41" i="37"/>
  <c r="D69" i="37"/>
  <c r="C68" i="37"/>
  <c r="E50" i="37"/>
  <c r="E60" i="37"/>
  <c r="D68" i="37"/>
  <c r="E69" i="37"/>
  <c r="C50" i="37"/>
  <c r="C67" i="37"/>
  <c r="J50" i="37"/>
  <c r="J41" i="37"/>
  <c r="D50" i="37"/>
  <c r="E68" i="37"/>
  <c r="C57" i="37"/>
  <c r="F41" i="37"/>
  <c r="D56" i="37"/>
  <c r="C56" i="37"/>
  <c r="C41" i="37"/>
  <c r="C78" i="40"/>
  <c r="I59" i="40"/>
  <c r="I41" i="37"/>
  <c r="E56" i="37"/>
  <c r="I50" i="37"/>
  <c r="E67" i="37"/>
  <c r="F50" i="37"/>
  <c r="C31" i="28" l="1"/>
  <c r="B23" i="25" a="1"/>
  <c r="B23" i="25" s="1"/>
  <c r="D31" i="28"/>
  <c r="B37" i="28" s="1" a="1"/>
  <c r="C33" i="28"/>
  <c r="B33" i="28"/>
  <c r="C32" i="28"/>
  <c r="D32" i="28"/>
  <c r="B32" i="28"/>
  <c r="D33" i="28"/>
  <c r="B47" i="26" a="1"/>
  <c r="C47" i="26" s="1"/>
  <c r="C54" i="26" s="1"/>
  <c r="C55" i="26" s="1"/>
  <c r="B25" i="25"/>
  <c r="D24" i="25"/>
  <c r="B26" i="27"/>
  <c r="E32" i="27" s="1"/>
  <c r="B25" i="27"/>
  <c r="E31" i="27" s="1"/>
  <c r="B27" i="27"/>
  <c r="E33" i="27" s="1"/>
  <c r="C21" i="27"/>
  <c r="C33" i="27" s="1"/>
  <c r="B19" i="27"/>
  <c r="B31" i="27" s="1"/>
  <c r="D20" i="27"/>
  <c r="D32" i="27" s="1"/>
  <c r="D19" i="27"/>
  <c r="D31" i="27" s="1"/>
  <c r="B20" i="27"/>
  <c r="B32" i="27" s="1"/>
  <c r="C19" i="27"/>
  <c r="C31" i="27" s="1"/>
  <c r="C20" i="27"/>
  <c r="C32" i="27" s="1"/>
  <c r="D21" i="27"/>
  <c r="D33" i="27" s="1"/>
  <c r="B21" i="27"/>
  <c r="B33" i="27" s="1"/>
  <c r="B41" i="25"/>
  <c r="E48" i="25" s="1"/>
  <c r="B42" i="25"/>
  <c r="E49" i="25" s="1"/>
  <c r="B43" i="25"/>
  <c r="E50" i="25" s="1"/>
  <c r="B70" i="7" a="1"/>
  <c r="B29" i="24"/>
  <c r="B44" i="24" s="1"/>
  <c r="B37" i="26"/>
  <c r="C38" i="26"/>
  <c r="B38" i="26"/>
  <c r="D39" i="26"/>
  <c r="D37" i="26"/>
  <c r="C29" i="24"/>
  <c r="C44" i="24" s="1"/>
  <c r="B39" i="26"/>
  <c r="D29" i="24"/>
  <c r="D44" i="24" s="1"/>
  <c r="D38" i="26"/>
  <c r="C31" i="24"/>
  <c r="C46" i="24" s="1"/>
  <c r="D30" i="24"/>
  <c r="D45" i="24" s="1"/>
  <c r="B30" i="24"/>
  <c r="B45" i="24" s="1"/>
  <c r="D31" i="24"/>
  <c r="D46" i="24" s="1"/>
  <c r="C30" i="24"/>
  <c r="C45" i="24" s="1"/>
  <c r="C37" i="26"/>
  <c r="E35" i="29"/>
  <c r="F100" i="7"/>
  <c r="B39" i="24"/>
  <c r="B47" i="24" s="1"/>
  <c r="C39" i="24"/>
  <c r="C47" i="24" s="1"/>
  <c r="E94" i="7"/>
  <c r="B77" i="6" a="1"/>
  <c r="B79" i="6" s="1"/>
  <c r="C58" i="22" a="1"/>
  <c r="E61" i="22" s="1"/>
  <c r="G10" i="23"/>
  <c r="H10" i="23" s="1"/>
  <c r="C88" i="22" a="1"/>
  <c r="E90" i="22" s="1"/>
  <c r="H81" i="40"/>
  <c r="F81" i="40"/>
  <c r="F33" i="29"/>
  <c r="E92" i="7"/>
  <c r="C102" i="7"/>
  <c r="B102" i="7"/>
  <c r="F98" i="7"/>
  <c r="E93" i="7"/>
  <c r="F32" i="29"/>
  <c r="E102" i="7"/>
  <c r="B35" i="29"/>
  <c r="F31" i="29"/>
  <c r="C35" i="29"/>
  <c r="B42" i="6" a="1"/>
  <c r="D35" i="29"/>
  <c r="F99" i="7"/>
  <c r="D102" i="7"/>
  <c r="G81" i="40"/>
  <c r="D81" i="40"/>
  <c r="I69" i="40"/>
  <c r="I68" i="40"/>
  <c r="F72" i="40"/>
  <c r="D50" i="23"/>
  <c r="H72" i="40"/>
  <c r="G72" i="40"/>
  <c r="E72" i="40"/>
  <c r="E81" i="40"/>
  <c r="C72" i="40"/>
  <c r="D72" i="40"/>
  <c r="C48" i="23"/>
  <c r="I70" i="40"/>
  <c r="I67" i="40"/>
  <c r="I79" i="40"/>
  <c r="I59" i="37"/>
  <c r="C49" i="23"/>
  <c r="B49" i="23"/>
  <c r="C50" i="23"/>
  <c r="B50" i="23"/>
  <c r="B48" i="23"/>
  <c r="I80" i="40"/>
  <c r="D49" i="23"/>
  <c r="I61" i="40"/>
  <c r="I60" i="40"/>
  <c r="I57" i="37"/>
  <c r="I58" i="37"/>
  <c r="I60" i="37"/>
  <c r="D70" i="37"/>
  <c r="I68" i="37"/>
  <c r="D61" i="37"/>
  <c r="I69" i="37"/>
  <c r="E70" i="37"/>
  <c r="E61" i="37"/>
  <c r="I78" i="40"/>
  <c r="C81" i="40"/>
  <c r="I56" i="37"/>
  <c r="C61" i="37"/>
  <c r="I67" i="37"/>
  <c r="C70" i="37"/>
  <c r="B47" i="28" a="1"/>
  <c r="D47" i="26" l="1"/>
  <c r="D54" i="26" s="1"/>
  <c r="D55" i="26" s="1"/>
  <c r="F33" i="27"/>
  <c r="B24" i="25"/>
  <c r="C23" i="25"/>
  <c r="B47" i="26"/>
  <c r="B54" i="26" s="1"/>
  <c r="E35" i="27"/>
  <c r="C24" i="25"/>
  <c r="C25" i="25"/>
  <c r="D23" i="25"/>
  <c r="B29" i="25" s="1" a="1"/>
  <c r="D25" i="25"/>
  <c r="E52" i="25"/>
  <c r="C35" i="27"/>
  <c r="D71" i="7"/>
  <c r="D70" i="7"/>
  <c r="B72" i="7"/>
  <c r="C71" i="7"/>
  <c r="C70" i="7"/>
  <c r="D72" i="7"/>
  <c r="C72" i="7"/>
  <c r="B70" i="7"/>
  <c r="B71" i="7"/>
  <c r="F32" i="27"/>
  <c r="F31" i="27"/>
  <c r="B35" i="27"/>
  <c r="D35" i="27"/>
  <c r="F54" i="26"/>
  <c r="F55" i="26" s="1"/>
  <c r="F44" i="24"/>
  <c r="B55" i="26"/>
  <c r="F45" i="24"/>
  <c r="D48" i="24"/>
  <c r="F46" i="24"/>
  <c r="C48" i="24"/>
  <c r="C77" i="6"/>
  <c r="B85" i="6" s="1"/>
  <c r="F47" i="24"/>
  <c r="B78" i="6"/>
  <c r="C84" i="6" s="1"/>
  <c r="D78" i="6"/>
  <c r="C86" i="6" s="1"/>
  <c r="C79" i="6"/>
  <c r="D85" i="6" s="1"/>
  <c r="B48" i="24"/>
  <c r="D79" i="6"/>
  <c r="D86" i="6" s="1"/>
  <c r="C78" i="6"/>
  <c r="C85" i="6" s="1"/>
  <c r="B77" i="6"/>
  <c r="B84" i="6" s="1"/>
  <c r="D77" i="6"/>
  <c r="B86" i="6" s="1"/>
  <c r="F102" i="7"/>
  <c r="C62" i="22"/>
  <c r="D62" i="22"/>
  <c r="C58" i="22"/>
  <c r="C60" i="22"/>
  <c r="E59" i="22"/>
  <c r="C61" i="22"/>
  <c r="D61" i="22"/>
  <c r="E58" i="22"/>
  <c r="D58" i="22"/>
  <c r="D59" i="22"/>
  <c r="D60" i="22"/>
  <c r="E62" i="22"/>
  <c r="E60" i="22"/>
  <c r="C59" i="22"/>
  <c r="C89" i="22"/>
  <c r="C88" i="22"/>
  <c r="E88" i="22"/>
  <c r="E89" i="22"/>
  <c r="D89" i="22"/>
  <c r="D88" i="22"/>
  <c r="D90" i="22"/>
  <c r="C90" i="22"/>
  <c r="B44" i="6"/>
  <c r="B42" i="6"/>
  <c r="D42" i="6"/>
  <c r="D43" i="6"/>
  <c r="D44" i="6"/>
  <c r="C44" i="6"/>
  <c r="B43" i="6"/>
  <c r="C42" i="6"/>
  <c r="C43" i="6"/>
  <c r="D84" i="6"/>
  <c r="F35" i="29"/>
  <c r="G78" i="23" a="1"/>
  <c r="I80" i="23" s="1"/>
  <c r="H99" i="23" s="1"/>
  <c r="I72" i="40"/>
  <c r="I81" i="40"/>
  <c r="G60" i="23" a="1"/>
  <c r="I61" i="23" s="1"/>
  <c r="B78" i="23" a="1"/>
  <c r="B80" i="23" s="1"/>
  <c r="F88" i="23" s="1"/>
  <c r="B60" i="23" a="1"/>
  <c r="C61" i="23" s="1"/>
  <c r="I70" i="37"/>
  <c r="I61" i="37"/>
  <c r="B47" i="28"/>
  <c r="B54" i="28" s="1"/>
  <c r="C47" i="28"/>
  <c r="C54" i="28" s="1"/>
  <c r="D47" i="28"/>
  <c r="D54" i="28" s="1"/>
  <c r="C37" i="28"/>
  <c r="C51" i="28" s="1"/>
  <c r="C39" i="28"/>
  <c r="C53" i="28" s="1"/>
  <c r="B37" i="28"/>
  <c r="B51" i="28" s="1"/>
  <c r="D38" i="28"/>
  <c r="D52" i="28" s="1"/>
  <c r="D39" i="28"/>
  <c r="D53" i="28" s="1"/>
  <c r="C38" i="28"/>
  <c r="C52" i="28" s="1"/>
  <c r="B38" i="28"/>
  <c r="B52" i="28" s="1"/>
  <c r="D37" i="28"/>
  <c r="D51" i="28" s="1"/>
  <c r="B39" i="28"/>
  <c r="B53" i="28" s="1"/>
  <c r="D31" i="25" l="1"/>
  <c r="D50" i="25" s="1"/>
  <c r="C30" i="25"/>
  <c r="C49" i="25" s="1"/>
  <c r="D30" i="25"/>
  <c r="D49" i="25" s="1"/>
  <c r="F49" i="25" s="1"/>
  <c r="C29" i="25"/>
  <c r="C48" i="25" s="1"/>
  <c r="D29" i="25"/>
  <c r="D48" i="25" s="1"/>
  <c r="D52" i="25" s="1"/>
  <c r="C31" i="25"/>
  <c r="C50" i="25" s="1"/>
  <c r="B31" i="25"/>
  <c r="B50" i="25" s="1"/>
  <c r="B29" i="25"/>
  <c r="B48" i="25" s="1"/>
  <c r="B30" i="25"/>
  <c r="B49" i="25" s="1"/>
  <c r="F35" i="27"/>
  <c r="F48" i="24"/>
  <c r="C72" i="22" a="1"/>
  <c r="D72" i="22" s="1"/>
  <c r="D5" i="22" s="1"/>
  <c r="C95" i="22" a="1"/>
  <c r="E95" i="22" s="1"/>
  <c r="E16" i="22" s="1"/>
  <c r="F54" i="28"/>
  <c r="B56" i="6" a="1"/>
  <c r="B98" i="6" a="1"/>
  <c r="B105" i="6"/>
  <c r="B112" i="6" s="1"/>
  <c r="D55" i="28"/>
  <c r="F53" i="28"/>
  <c r="D107" i="6"/>
  <c r="D114" i="6" s="1"/>
  <c r="C106" i="6"/>
  <c r="C113" i="6" s="1"/>
  <c r="G80" i="23"/>
  <c r="F99" i="23" s="1"/>
  <c r="H80" i="23"/>
  <c r="G99" i="23" s="1"/>
  <c r="I78" i="23"/>
  <c r="H97" i="23" s="1"/>
  <c r="H78" i="23"/>
  <c r="G97" i="23" s="1"/>
  <c r="I79" i="23"/>
  <c r="H98" i="23" s="1"/>
  <c r="H79" i="23"/>
  <c r="G98" i="23" s="1"/>
  <c r="G78" i="23"/>
  <c r="F97" i="23" s="1"/>
  <c r="G79" i="23"/>
  <c r="F98" i="23" s="1"/>
  <c r="C60" i="23"/>
  <c r="G61" i="23"/>
  <c r="H61" i="23"/>
  <c r="I60" i="23"/>
  <c r="H60" i="23"/>
  <c r="G60" i="23"/>
  <c r="I62" i="23"/>
  <c r="H62" i="23"/>
  <c r="G62" i="23"/>
  <c r="B78" i="23"/>
  <c r="F86" i="23" s="1"/>
  <c r="B60" i="23"/>
  <c r="B79" i="23"/>
  <c r="F87" i="23" s="1"/>
  <c r="C79" i="23"/>
  <c r="G87" i="23" s="1"/>
  <c r="C62" i="23"/>
  <c r="D78" i="23"/>
  <c r="H86" i="23" s="1"/>
  <c r="D61" i="23"/>
  <c r="C80" i="23"/>
  <c r="G88" i="23" s="1"/>
  <c r="B61" i="23"/>
  <c r="C78" i="23"/>
  <c r="G86" i="23" s="1"/>
  <c r="D79" i="23"/>
  <c r="H87" i="23" s="1"/>
  <c r="D62" i="23"/>
  <c r="D80" i="23"/>
  <c r="H88" i="23" s="1"/>
  <c r="D60" i="23"/>
  <c r="B62" i="23"/>
  <c r="F51" i="28"/>
  <c r="B55" i="28"/>
  <c r="F52" i="28"/>
  <c r="C55" i="28"/>
  <c r="F50" i="25" l="1"/>
  <c r="B52" i="25"/>
  <c r="F48" i="25"/>
  <c r="C52" i="25"/>
  <c r="E76" i="22"/>
  <c r="E9" i="22" s="1"/>
  <c r="E28" i="22" s="1"/>
  <c r="C72" i="22"/>
  <c r="C5" i="22" s="1"/>
  <c r="D74" i="22"/>
  <c r="D7" i="22" s="1"/>
  <c r="C73" i="22"/>
  <c r="C6" i="22" s="1"/>
  <c r="E75" i="22"/>
  <c r="E8" i="22" s="1"/>
  <c r="D75" i="22"/>
  <c r="D8" i="22" s="1"/>
  <c r="D76" i="22"/>
  <c r="D9" i="22" s="1"/>
  <c r="D28" i="22" s="1"/>
  <c r="C74" i="22"/>
  <c r="C7" i="22" s="1"/>
  <c r="E97" i="22"/>
  <c r="E18" i="22" s="1"/>
  <c r="E73" i="22"/>
  <c r="E6" i="22" s="1"/>
  <c r="C75" i="22"/>
  <c r="C8" i="22" s="1"/>
  <c r="C76" i="22"/>
  <c r="C9" i="22" s="1"/>
  <c r="C28" i="22" s="1"/>
  <c r="D73" i="22"/>
  <c r="D6" i="22" s="1"/>
  <c r="E74" i="22"/>
  <c r="E7" i="22" s="1"/>
  <c r="E72" i="22"/>
  <c r="E5" i="22" s="1"/>
  <c r="E25" i="22" s="1"/>
  <c r="D96" i="22"/>
  <c r="D17" i="22" s="1"/>
  <c r="C97" i="22"/>
  <c r="C18" i="22" s="1"/>
  <c r="D95" i="22"/>
  <c r="D16" i="22" s="1"/>
  <c r="E96" i="22"/>
  <c r="E17" i="22" s="1"/>
  <c r="C96" i="22"/>
  <c r="C17" i="22" s="1"/>
  <c r="C42" i="21" s="1"/>
  <c r="C95" i="22"/>
  <c r="C16" i="22" s="1"/>
  <c r="D97" i="22"/>
  <c r="D18" i="22" s="1"/>
  <c r="D43" i="21" s="1"/>
  <c r="F55" i="28"/>
  <c r="F100" i="23"/>
  <c r="F89" i="23" s="1"/>
  <c r="F91" i="23" s="1"/>
  <c r="C58" i="6"/>
  <c r="D58" i="6"/>
  <c r="D57" i="6"/>
  <c r="B57" i="6"/>
  <c r="D56" i="6"/>
  <c r="B56" i="6"/>
  <c r="C57" i="6"/>
  <c r="B58" i="6"/>
  <c r="C56" i="6"/>
  <c r="B99" i="6"/>
  <c r="B100" i="6"/>
  <c r="B98" i="6"/>
  <c r="G100" i="23"/>
  <c r="G89" i="23" s="1"/>
  <c r="G91" i="23" s="1"/>
  <c r="H100" i="23"/>
  <c r="H89" i="23" s="1"/>
  <c r="H91" i="23" s="1"/>
  <c r="G66" i="23" a="1"/>
  <c r="G66" i="23" s="1"/>
  <c r="C97" i="23" s="1"/>
  <c r="B66" i="23" a="1"/>
  <c r="B67" i="23" s="1"/>
  <c r="C87" i="23" s="1"/>
  <c r="F52" i="25" l="1"/>
  <c r="E19" i="22"/>
  <c r="I5" i="22"/>
  <c r="C26" i="22"/>
  <c r="D10" i="22"/>
  <c r="G36" i="38" s="1"/>
  <c r="C25" i="22"/>
  <c r="E10" i="22"/>
  <c r="K39" i="38" s="1"/>
  <c r="C19" i="22"/>
  <c r="C44" i="21" s="1"/>
  <c r="I6" i="22"/>
  <c r="I7" i="22"/>
  <c r="C10" i="22"/>
  <c r="D47" i="38" s="1"/>
  <c r="C27" i="22"/>
  <c r="D19" i="22"/>
  <c r="D44" i="21" s="1"/>
  <c r="I28" i="22"/>
  <c r="M5" i="22" a="1"/>
  <c r="M6" i="22" s="1"/>
  <c r="E27" i="22"/>
  <c r="D27" i="22"/>
  <c r="I9" i="22"/>
  <c r="I18" i="22"/>
  <c r="E29" i="22" s="1"/>
  <c r="M16" i="22" a="1"/>
  <c r="N18" i="22" s="1"/>
  <c r="I8" i="22"/>
  <c r="D25" i="22"/>
  <c r="I25" i="22" s="1"/>
  <c r="I16" i="22"/>
  <c r="C29" i="22" s="1"/>
  <c r="D26" i="22"/>
  <c r="I17" i="22"/>
  <c r="D29" i="22" s="1"/>
  <c r="D42" i="21"/>
  <c r="E26" i="22"/>
  <c r="C43" i="21"/>
  <c r="F36" i="38"/>
  <c r="B119" i="6" a="1"/>
  <c r="I66" i="23"/>
  <c r="E97" i="23" s="1"/>
  <c r="I68" i="23"/>
  <c r="E99" i="23" s="1"/>
  <c r="H68" i="23"/>
  <c r="D99" i="23" s="1"/>
  <c r="B68" i="23"/>
  <c r="C88" i="23" s="1"/>
  <c r="G68" i="23"/>
  <c r="C99" i="23" s="1"/>
  <c r="I67" i="23"/>
  <c r="E98" i="23" s="1"/>
  <c r="H66" i="23"/>
  <c r="D97" i="23" s="1"/>
  <c r="D68" i="23"/>
  <c r="E88" i="23" s="1"/>
  <c r="H67" i="23"/>
  <c r="D98" i="23" s="1"/>
  <c r="D66" i="23"/>
  <c r="E86" i="23" s="1"/>
  <c r="G67" i="23"/>
  <c r="C98" i="23" s="1"/>
  <c r="C68" i="23"/>
  <c r="D88" i="23" s="1"/>
  <c r="B66" i="23"/>
  <c r="C86" i="23" s="1"/>
  <c r="D67" i="23"/>
  <c r="E87" i="23" s="1"/>
  <c r="C67" i="23"/>
  <c r="D87" i="23" s="1"/>
  <c r="C66" i="23"/>
  <c r="D86" i="23" s="1"/>
  <c r="I10" i="22" l="1"/>
  <c r="E49" i="38"/>
  <c r="C39" i="38"/>
  <c r="I48" i="38"/>
  <c r="I47" i="38"/>
  <c r="J40" i="38"/>
  <c r="I36" i="38"/>
  <c r="C30" i="22"/>
  <c r="I26" i="22"/>
  <c r="K37" i="38"/>
  <c r="G38" i="38"/>
  <c r="K36" i="38"/>
  <c r="I37" i="38"/>
  <c r="I49" i="38"/>
  <c r="J36" i="38"/>
  <c r="I40" i="38"/>
  <c r="G48" i="38"/>
  <c r="F47" i="38"/>
  <c r="G37" i="38"/>
  <c r="H47" i="38"/>
  <c r="H49" i="38"/>
  <c r="O6" i="22"/>
  <c r="G39" i="38"/>
  <c r="F39" i="38"/>
  <c r="H48" i="38"/>
  <c r="M7" i="22"/>
  <c r="K40" i="38"/>
  <c r="F38" i="38"/>
  <c r="F48" i="38"/>
  <c r="H39" i="38"/>
  <c r="N6" i="22"/>
  <c r="J39" i="38"/>
  <c r="K38" i="38"/>
  <c r="H40" i="38"/>
  <c r="K48" i="38"/>
  <c r="H38" i="38"/>
  <c r="J47" i="38"/>
  <c r="K49" i="38"/>
  <c r="H36" i="38"/>
  <c r="D56" i="38" s="1"/>
  <c r="G47" i="38"/>
  <c r="G40" i="38"/>
  <c r="J49" i="38"/>
  <c r="I39" i="38"/>
  <c r="I38" i="38"/>
  <c r="F49" i="38"/>
  <c r="F40" i="38"/>
  <c r="H37" i="38"/>
  <c r="I29" i="22"/>
  <c r="J38" i="38"/>
  <c r="K47" i="38"/>
  <c r="J48" i="38"/>
  <c r="G49" i="38"/>
  <c r="F37" i="38"/>
  <c r="J37" i="38"/>
  <c r="I27" i="22"/>
  <c r="C49" i="38"/>
  <c r="N7" i="22"/>
  <c r="D40" i="38"/>
  <c r="C40" i="38"/>
  <c r="D37" i="38"/>
  <c r="E38" i="38"/>
  <c r="C36" i="38"/>
  <c r="D38" i="38"/>
  <c r="N5" i="22"/>
  <c r="D39" i="38"/>
  <c r="C37" i="38"/>
  <c r="D48" i="38"/>
  <c r="D36" i="38"/>
  <c r="C38" i="38"/>
  <c r="E36" i="38"/>
  <c r="C47" i="38"/>
  <c r="E48" i="38"/>
  <c r="E39" i="38"/>
  <c r="D49" i="38"/>
  <c r="O7" i="22"/>
  <c r="E40" i="38"/>
  <c r="O5" i="22"/>
  <c r="M5" i="22"/>
  <c r="E37" i="38"/>
  <c r="E47" i="38"/>
  <c r="C48" i="38"/>
  <c r="N16" i="22"/>
  <c r="O16" i="22"/>
  <c r="D30" i="22"/>
  <c r="M18" i="22"/>
  <c r="M16" i="22"/>
  <c r="O18" i="22"/>
  <c r="E30" i="22"/>
  <c r="N17" i="22"/>
  <c r="O17" i="22"/>
  <c r="M17" i="22"/>
  <c r="I19" i="22"/>
  <c r="C100" i="23"/>
  <c r="C89" i="23" s="1"/>
  <c r="C91" i="23" s="1"/>
  <c r="I97" i="23"/>
  <c r="D120" i="6"/>
  <c r="B120" i="6"/>
  <c r="C120" i="6"/>
  <c r="B121" i="6"/>
  <c r="C121" i="6"/>
  <c r="D119" i="6"/>
  <c r="C119" i="6"/>
  <c r="D121" i="6"/>
  <c r="B119" i="6"/>
  <c r="I86" i="23"/>
  <c r="D38" i="41" s="1"/>
  <c r="I98" i="23"/>
  <c r="I88" i="23"/>
  <c r="C57" i="41" s="1"/>
  <c r="I99" i="23"/>
  <c r="E100" i="23"/>
  <c r="E89" i="23" s="1"/>
  <c r="E91" i="23" s="1"/>
  <c r="D100" i="23"/>
  <c r="D89" i="23" s="1"/>
  <c r="D91" i="23" s="1"/>
  <c r="I87" i="23"/>
  <c r="C54" i="41" s="1"/>
  <c r="E50" i="38" l="1"/>
  <c r="D60" i="38"/>
  <c r="E58" i="38"/>
  <c r="I30" i="22"/>
  <c r="E67" i="38"/>
  <c r="K41" i="38"/>
  <c r="E60" i="38"/>
  <c r="S18" i="22"/>
  <c r="C58" i="38"/>
  <c r="S6" i="22"/>
  <c r="D69" i="38"/>
  <c r="H50" i="38"/>
  <c r="E41" i="38"/>
  <c r="I50" i="38"/>
  <c r="D50" i="38"/>
  <c r="E68" i="38"/>
  <c r="E56" i="38"/>
  <c r="I41" i="38"/>
  <c r="D59" i="38"/>
  <c r="F41" i="38"/>
  <c r="E59" i="38"/>
  <c r="C56" i="38"/>
  <c r="C60" i="38"/>
  <c r="G41" i="38"/>
  <c r="D58" i="38"/>
  <c r="E57" i="38"/>
  <c r="S5" i="22"/>
  <c r="S10" i="22" s="1"/>
  <c r="C68" i="38"/>
  <c r="C59" i="38"/>
  <c r="S7" i="22"/>
  <c r="J41" i="38"/>
  <c r="D68" i="38"/>
  <c r="C41" i="38"/>
  <c r="K50" i="38"/>
  <c r="E69" i="38"/>
  <c r="H41" i="38"/>
  <c r="D67" i="38"/>
  <c r="C57" i="38"/>
  <c r="F50" i="38"/>
  <c r="C69" i="38"/>
  <c r="G50" i="38"/>
  <c r="D57" i="38"/>
  <c r="O19" i="22"/>
  <c r="O8" i="22" s="1"/>
  <c r="O10" i="22" s="1"/>
  <c r="D41" i="38"/>
  <c r="J50" i="38"/>
  <c r="S17" i="22"/>
  <c r="N19" i="22"/>
  <c r="N8" i="22" s="1"/>
  <c r="N10" i="22" s="1"/>
  <c r="C50" i="38"/>
  <c r="C67" i="38"/>
  <c r="S16" i="22"/>
  <c r="M19" i="22"/>
  <c r="M8" i="22" s="1"/>
  <c r="M10" i="22" s="1"/>
  <c r="D58" i="41"/>
  <c r="C44" i="41"/>
  <c r="H58" i="41"/>
  <c r="H57" i="41"/>
  <c r="F44" i="41"/>
  <c r="D57" i="41"/>
  <c r="F58" i="41"/>
  <c r="B126" i="6" a="1"/>
  <c r="G44" i="41"/>
  <c r="H56" i="41"/>
  <c r="I100" i="23"/>
  <c r="F38" i="41"/>
  <c r="G37" i="41"/>
  <c r="D44" i="41"/>
  <c r="H43" i="41"/>
  <c r="E43" i="41"/>
  <c r="D36" i="41"/>
  <c r="D52" i="41"/>
  <c r="E51" i="41"/>
  <c r="G43" i="41"/>
  <c r="C56" i="41"/>
  <c r="I89" i="23"/>
  <c r="I91" i="23" s="1"/>
  <c r="C52" i="41"/>
  <c r="E36" i="41"/>
  <c r="C36" i="41"/>
  <c r="F50" i="41"/>
  <c r="H37" i="41"/>
  <c r="D50" i="41"/>
  <c r="C50" i="41"/>
  <c r="F51" i="41"/>
  <c r="H52" i="41"/>
  <c r="E50" i="41"/>
  <c r="E38" i="41"/>
  <c r="G38" i="41"/>
  <c r="G50" i="41"/>
  <c r="H51" i="41"/>
  <c r="E55" i="41"/>
  <c r="E52" i="41"/>
  <c r="G51" i="41"/>
  <c r="G36" i="41"/>
  <c r="H36" i="41"/>
  <c r="H50" i="41"/>
  <c r="G54" i="41"/>
  <c r="F37" i="41"/>
  <c r="D37" i="41"/>
  <c r="E37" i="41"/>
  <c r="C51" i="41"/>
  <c r="C60" i="41" s="1"/>
  <c r="G52" i="41"/>
  <c r="F36" i="41"/>
  <c r="C38" i="41"/>
  <c r="D51" i="41"/>
  <c r="C37" i="41"/>
  <c r="F52" i="41"/>
  <c r="H38" i="41"/>
  <c r="G57" i="41"/>
  <c r="G56" i="41"/>
  <c r="C58" i="41"/>
  <c r="E58" i="41"/>
  <c r="C43" i="41"/>
  <c r="G58" i="41"/>
  <c r="H44" i="41"/>
  <c r="D56" i="41"/>
  <c r="C42" i="41"/>
  <c r="D42" i="41"/>
  <c r="F57" i="41"/>
  <c r="F43" i="41"/>
  <c r="D43" i="41"/>
  <c r="F56" i="41"/>
  <c r="H42" i="41"/>
  <c r="E44" i="41"/>
  <c r="E42" i="41"/>
  <c r="G42" i="41"/>
  <c r="F42" i="41"/>
  <c r="G40" i="41"/>
  <c r="E57" i="41"/>
  <c r="E56" i="41"/>
  <c r="E39" i="41"/>
  <c r="F53" i="41"/>
  <c r="H55" i="41"/>
  <c r="D54" i="41"/>
  <c r="G53" i="41"/>
  <c r="H39" i="41"/>
  <c r="E53" i="41"/>
  <c r="D41" i="41"/>
  <c r="C39" i="41"/>
  <c r="D53" i="41"/>
  <c r="E54" i="41"/>
  <c r="F55" i="41"/>
  <c r="F39" i="41"/>
  <c r="H54" i="41"/>
  <c r="C53" i="41"/>
  <c r="C41" i="41"/>
  <c r="G55" i="41"/>
  <c r="G41" i="41"/>
  <c r="F40" i="41"/>
  <c r="D55" i="41"/>
  <c r="E40" i="41"/>
  <c r="C40" i="41"/>
  <c r="H41" i="41"/>
  <c r="H53" i="41"/>
  <c r="D40" i="41"/>
  <c r="D39" i="41"/>
  <c r="F54" i="41"/>
  <c r="H40" i="41"/>
  <c r="E41" i="41"/>
  <c r="G39" i="41"/>
  <c r="F41" i="41"/>
  <c r="C55" i="41"/>
  <c r="I60" i="38" l="1"/>
  <c r="I58" i="38"/>
  <c r="C61" i="38"/>
  <c r="I59" i="38"/>
  <c r="I56" i="38"/>
  <c r="I57" i="38"/>
  <c r="E61" i="38"/>
  <c r="E70" i="38"/>
  <c r="I69" i="38"/>
  <c r="D70" i="38"/>
  <c r="C70" i="38"/>
  <c r="I67" i="38"/>
  <c r="I68" i="38"/>
  <c r="S19" i="22"/>
  <c r="D61" i="38"/>
  <c r="S8" i="22"/>
  <c r="I44" i="41"/>
  <c r="D67" i="41"/>
  <c r="C69" i="41"/>
  <c r="H69" i="41"/>
  <c r="D61" i="41"/>
  <c r="D80" i="41" s="1"/>
  <c r="C59" i="41"/>
  <c r="C78" i="41" s="1"/>
  <c r="I51" i="41"/>
  <c r="H61" i="41"/>
  <c r="H80" i="41" s="1"/>
  <c r="F60" i="41"/>
  <c r="F79" i="41" s="1"/>
  <c r="D69" i="41"/>
  <c r="G67" i="41"/>
  <c r="E67" i="41"/>
  <c r="H68" i="41"/>
  <c r="H67" i="41"/>
  <c r="F61" i="41"/>
  <c r="F80" i="41" s="1"/>
  <c r="E69" i="41"/>
  <c r="F69" i="41"/>
  <c r="C127" i="6"/>
  <c r="C134" i="6" s="1"/>
  <c r="B128" i="6"/>
  <c r="B135" i="6" s="1"/>
  <c r="D127" i="6"/>
  <c r="D134" i="6" s="1"/>
  <c r="B127" i="6"/>
  <c r="B134" i="6" s="1"/>
  <c r="B126" i="6"/>
  <c r="B133" i="6" s="1"/>
  <c r="D126" i="6"/>
  <c r="D133" i="6" s="1"/>
  <c r="C126" i="6"/>
  <c r="C133" i="6" s="1"/>
  <c r="C128" i="6"/>
  <c r="C135" i="6" s="1"/>
  <c r="D128" i="6"/>
  <c r="D135" i="6" s="1"/>
  <c r="I37" i="41"/>
  <c r="H60" i="41"/>
  <c r="H79" i="41" s="1"/>
  <c r="D59" i="41"/>
  <c r="D78" i="41" s="1"/>
  <c r="I56" i="41"/>
  <c r="I50" i="41"/>
  <c r="F67" i="41"/>
  <c r="C67" i="41"/>
  <c r="E59" i="41"/>
  <c r="E78" i="41" s="1"/>
  <c r="C68" i="41"/>
  <c r="E61" i="41"/>
  <c r="E80" i="41" s="1"/>
  <c r="I38" i="41"/>
  <c r="G69" i="41"/>
  <c r="I52" i="41"/>
  <c r="I58" i="41"/>
  <c r="I43" i="41"/>
  <c r="H59" i="41"/>
  <c r="H78" i="41" s="1"/>
  <c r="I36" i="41"/>
  <c r="F68" i="41"/>
  <c r="E60" i="41"/>
  <c r="E79" i="41" s="1"/>
  <c r="I42" i="41"/>
  <c r="G60" i="41"/>
  <c r="G79" i="41" s="1"/>
  <c r="I57" i="41"/>
  <c r="G59" i="41"/>
  <c r="G78" i="41" s="1"/>
  <c r="G70" i="41"/>
  <c r="I54" i="41"/>
  <c r="I55" i="41"/>
  <c r="I40" i="41"/>
  <c r="D70" i="41"/>
  <c r="I41" i="41"/>
  <c r="D68" i="41"/>
  <c r="C70" i="41"/>
  <c r="G61" i="41"/>
  <c r="G80" i="41" s="1"/>
  <c r="I39" i="41"/>
  <c r="E68" i="41"/>
  <c r="D60" i="41"/>
  <c r="D79" i="41" s="1"/>
  <c r="D81" i="41" s="1"/>
  <c r="G68" i="41"/>
  <c r="I53" i="41"/>
  <c r="F59" i="41"/>
  <c r="F78" i="41" s="1"/>
  <c r="H70" i="41"/>
  <c r="E70" i="41"/>
  <c r="C61" i="41"/>
  <c r="F70" i="41"/>
  <c r="C79" i="41"/>
  <c r="I61" i="38" l="1"/>
  <c r="I70" i="38"/>
  <c r="E81" i="41"/>
  <c r="I69" i="41"/>
  <c r="C72" i="41"/>
  <c r="H81" i="41"/>
  <c r="H72" i="41"/>
  <c r="F81" i="41"/>
  <c r="I67" i="41"/>
  <c r="B140" i="6" a="1"/>
  <c r="I79" i="41"/>
  <c r="G81" i="41"/>
  <c r="I60" i="41"/>
  <c r="F72" i="41"/>
  <c r="G72" i="41"/>
  <c r="I68" i="41"/>
  <c r="I59" i="41"/>
  <c r="D72" i="41"/>
  <c r="I70" i="41"/>
  <c r="I61" i="41"/>
  <c r="C80" i="41"/>
  <c r="I80" i="41" s="1"/>
  <c r="E72" i="41"/>
  <c r="I78" i="41"/>
  <c r="B141" i="6" l="1"/>
  <c r="B149" i="6" s="1"/>
  <c r="B142" i="6"/>
  <c r="B150" i="6" s="1"/>
  <c r="C143" i="6"/>
  <c r="C141" i="6"/>
  <c r="C149" i="6" s="1"/>
  <c r="D142" i="6"/>
  <c r="D150" i="6" s="1"/>
  <c r="B140" i="6"/>
  <c r="C140" i="6"/>
  <c r="C148" i="6" s="1"/>
  <c r="D141" i="6"/>
  <c r="D149" i="6" s="1"/>
  <c r="D143" i="6"/>
  <c r="C142" i="6"/>
  <c r="C150" i="6" s="1"/>
  <c r="D140" i="6"/>
  <c r="D148" i="6" s="1"/>
  <c r="B143" i="6"/>
  <c r="C81" i="41"/>
  <c r="I81" i="41" s="1"/>
  <c r="I72" i="41"/>
  <c r="B148" i="6" l="1"/>
  <c r="B155" i="6" s="1" a="1"/>
  <c r="D156" i="6" l="1"/>
  <c r="B156" i="6"/>
  <c r="C157" i="6"/>
  <c r="D157" i="6"/>
  <c r="D155" i="6"/>
  <c r="C155" i="6"/>
  <c r="B157" i="6"/>
  <c r="C156" i="6"/>
  <c r="B155" i="6"/>
  <c r="B169" i="6" l="1" a="1"/>
  <c r="B169" i="6" s="1"/>
  <c r="B176" i="6" s="1"/>
  <c r="B170" i="6" l="1"/>
  <c r="C177" i="6" s="1"/>
  <c r="B171" i="6"/>
  <c r="D178" i="6" s="1"/>
  <c r="B183" i="6" l="1" a="1"/>
  <c r="B183" i="6" s="1"/>
  <c r="B191" i="6" s="1"/>
  <c r="D185" i="6" l="1"/>
  <c r="D193" i="6" s="1"/>
  <c r="N23" i="6" s="1"/>
  <c r="B184" i="6"/>
  <c r="B192" i="6" s="1"/>
  <c r="L22" i="6" s="1"/>
  <c r="D183" i="6"/>
  <c r="D191" i="6" s="1"/>
  <c r="C184" i="6"/>
  <c r="C192" i="6" s="1"/>
  <c r="M22" i="6" s="1"/>
  <c r="D186" i="6"/>
  <c r="D194" i="6" s="1"/>
  <c r="N24" i="6" s="1"/>
  <c r="B185" i="6"/>
  <c r="B193" i="6" s="1"/>
  <c r="L23" i="6" s="1"/>
  <c r="C185" i="6"/>
  <c r="C193" i="6" s="1"/>
  <c r="M23" i="6" s="1"/>
  <c r="B186" i="6"/>
  <c r="B194" i="6" s="1"/>
  <c r="L24" i="6" s="1"/>
  <c r="D184" i="6"/>
  <c r="D192" i="6" s="1"/>
  <c r="N22" i="6" s="1"/>
  <c r="C186" i="6"/>
  <c r="C194" i="6" s="1"/>
  <c r="M24" i="6" s="1"/>
  <c r="C183" i="6"/>
  <c r="C191" i="6" s="1"/>
  <c r="M21" i="6"/>
  <c r="F191" i="6"/>
  <c r="P21" i="6" s="1"/>
  <c r="L21" i="6"/>
  <c r="N21" i="6"/>
  <c r="F192" i="6"/>
  <c r="P22" i="6" s="1"/>
  <c r="F193" i="6" l="1"/>
  <c r="P23" i="6" s="1"/>
  <c r="B195" i="6"/>
  <c r="C195" i="6"/>
  <c r="M25" i="6" s="1"/>
  <c r="F194" i="6"/>
  <c r="P24" i="6" s="1"/>
  <c r="D195" i="6"/>
  <c r="N25" i="6" s="1"/>
  <c r="L25" i="6"/>
  <c r="F195" i="6" l="1"/>
  <c r="P25" i="6" s="1"/>
</calcChain>
</file>

<file path=xl/sharedStrings.xml><?xml version="1.0" encoding="utf-8"?>
<sst xmlns="http://schemas.openxmlformats.org/spreadsheetml/2006/main" count="2479" uniqueCount="719">
  <si>
    <t>BALANCED SUPPLY AND USE TABLES - 2008 SNA</t>
  </si>
  <si>
    <t>Supply Table at purchasers' prices</t>
  </si>
  <si>
    <t>Use Table at purchasers' prices</t>
  </si>
  <si>
    <t>Industries</t>
  </si>
  <si>
    <t>Output at basic prices</t>
  </si>
  <si>
    <t>Imports</t>
  </si>
  <si>
    <t>Total supply at basic prices</t>
  </si>
  <si>
    <t>Trade and trans-port margins</t>
  </si>
  <si>
    <t>Taxes less subsi-dies on products</t>
  </si>
  <si>
    <t>Total supply at purchasers' prices</t>
  </si>
  <si>
    <t>Final use</t>
  </si>
  <si>
    <t>Total use at purchasers' prices</t>
  </si>
  <si>
    <t>Agri-culture</t>
  </si>
  <si>
    <t>Manufacturing and construction</t>
  </si>
  <si>
    <t>Services</t>
  </si>
  <si>
    <t>Manufacturing and con-struction</t>
  </si>
  <si>
    <t>Final con-sump-tion expen-diture</t>
  </si>
  <si>
    <t>Gross capital forma-tion</t>
  </si>
  <si>
    <t>Exports</t>
  </si>
  <si>
    <t>Products</t>
  </si>
  <si>
    <t>Agriculture</t>
  </si>
  <si>
    <t>Manufacturing</t>
  </si>
  <si>
    <t>Construction</t>
  </si>
  <si>
    <t>Trade, transport and communication</t>
  </si>
  <si>
    <t>Finance and business services</t>
  </si>
  <si>
    <t>Other services</t>
  </si>
  <si>
    <t xml:space="preserve"> </t>
  </si>
  <si>
    <t>Total</t>
  </si>
  <si>
    <t>Total intermediate consumption</t>
  </si>
  <si>
    <t>Compensation of employees</t>
  </si>
  <si>
    <t xml:space="preserve">                                          Box 1</t>
  </si>
  <si>
    <t>Other taxes less subsidies on production</t>
  </si>
  <si>
    <t>GDP Production</t>
  </si>
  <si>
    <t>GCF</t>
  </si>
  <si>
    <t>Consumption of fixed capital</t>
  </si>
  <si>
    <t>GDP Income</t>
  </si>
  <si>
    <t>GVA</t>
  </si>
  <si>
    <t>GDP Expenditure</t>
  </si>
  <si>
    <t>GOS</t>
  </si>
  <si>
    <t>Net operating surplus / Mixed income</t>
  </si>
  <si>
    <t>NDP Production</t>
  </si>
  <si>
    <t>NCF</t>
  </si>
  <si>
    <t>NDP Income</t>
  </si>
  <si>
    <t>NVA</t>
  </si>
  <si>
    <t>NDP Expenditure</t>
  </si>
  <si>
    <t>NOS</t>
  </si>
  <si>
    <t xml:space="preserve">                                          Box 2</t>
  </si>
  <si>
    <t>equals</t>
  </si>
  <si>
    <r>
      <t xml:space="preserve">Sum of the outputs </t>
    </r>
    <r>
      <rPr>
        <i/>
        <sz val="10"/>
        <rFont val="Arial"/>
        <family val="2"/>
      </rPr>
      <t>less</t>
    </r>
    <r>
      <rPr>
        <sz val="10"/>
        <rFont val="Arial"/>
        <family val="2"/>
      </rPr>
      <t xml:space="preserve"> sum of the intermediate consumption </t>
    </r>
    <r>
      <rPr>
        <i/>
        <sz val="10"/>
        <rFont val="Arial"/>
        <family val="2"/>
      </rPr>
      <t>plus</t>
    </r>
    <r>
      <rPr>
        <sz val="10"/>
        <rFont val="Arial"/>
        <family val="2"/>
      </rPr>
      <t xml:space="preserve"> taxes (</t>
    </r>
    <r>
      <rPr>
        <i/>
        <sz val="10"/>
        <rFont val="Arial"/>
        <family val="2"/>
      </rPr>
      <t>less</t>
    </r>
    <r>
      <rPr>
        <sz val="10"/>
        <rFont val="Arial"/>
        <family val="2"/>
      </rPr>
      <t xml:space="preserve"> subsidies) on products </t>
    </r>
    <r>
      <rPr>
        <i/>
        <sz val="10"/>
        <rFont val="Arial"/>
        <family val="2"/>
      </rPr>
      <t>less</t>
    </r>
    <r>
      <rPr>
        <sz val="10"/>
        <rFont val="Arial"/>
        <family val="2"/>
      </rPr>
      <t xml:space="preserve"> CFC </t>
    </r>
  </si>
  <si>
    <r>
      <t xml:space="preserve">Sum of the gross value added generated </t>
    </r>
    <r>
      <rPr>
        <i/>
        <sz val="10"/>
        <rFont val="Arial"/>
        <family val="2"/>
      </rPr>
      <t>plus</t>
    </r>
    <r>
      <rPr>
        <sz val="10"/>
        <rFont val="Arial"/>
        <family val="2"/>
      </rPr>
      <t xml:space="preserve"> taxes (</t>
    </r>
    <r>
      <rPr>
        <i/>
        <sz val="10"/>
        <rFont val="Arial"/>
        <family val="2"/>
      </rPr>
      <t>less</t>
    </r>
    <r>
      <rPr>
        <sz val="10"/>
        <rFont val="Arial"/>
        <family val="2"/>
      </rPr>
      <t xml:space="preserve"> subsidies) on products </t>
    </r>
    <r>
      <rPr>
        <i/>
        <sz val="10"/>
        <rFont val="Arial"/>
        <family val="2"/>
      </rPr>
      <t>less</t>
    </r>
    <r>
      <rPr>
        <sz val="10"/>
        <rFont val="Arial"/>
        <family val="2"/>
      </rPr>
      <t xml:space="preserve"> CFC </t>
    </r>
  </si>
  <si>
    <r>
      <t xml:space="preserve">Sum of the final uses </t>
    </r>
    <r>
      <rPr>
        <i/>
        <sz val="10"/>
        <rFont val="Arial"/>
        <family val="2"/>
      </rPr>
      <t>less</t>
    </r>
    <r>
      <rPr>
        <sz val="10"/>
        <rFont val="Arial"/>
        <family val="2"/>
      </rPr>
      <t xml:space="preserve"> imports </t>
    </r>
    <r>
      <rPr>
        <i/>
        <sz val="10"/>
        <rFont val="Arial"/>
        <family val="2"/>
      </rPr>
      <t>less</t>
    </r>
    <r>
      <rPr>
        <sz val="10"/>
        <rFont val="Arial"/>
        <family val="2"/>
      </rPr>
      <t xml:space="preserve"> CFC </t>
    </r>
  </si>
  <si>
    <t>x</t>
  </si>
  <si>
    <t>BALANCED SUPPLY AND USE TABLES - 2025 SNA (proposal of inclusion of depletion of natural resources)</t>
  </si>
  <si>
    <t>Depletion of natural resources</t>
  </si>
  <si>
    <t>Highlighted cells will change in 2025 SNA</t>
  </si>
  <si>
    <r>
      <t xml:space="preserve">Sum of the outputs </t>
    </r>
    <r>
      <rPr>
        <i/>
        <sz val="10"/>
        <rFont val="Arial"/>
        <family val="2"/>
      </rPr>
      <t>less</t>
    </r>
    <r>
      <rPr>
        <sz val="10"/>
        <rFont val="Arial"/>
        <family val="2"/>
      </rPr>
      <t xml:space="preserve"> sum of the intermediate consumption </t>
    </r>
    <r>
      <rPr>
        <i/>
        <sz val="10"/>
        <rFont val="Arial"/>
        <family val="2"/>
      </rPr>
      <t>plus</t>
    </r>
    <r>
      <rPr>
        <sz val="10"/>
        <rFont val="Arial"/>
        <family val="2"/>
      </rPr>
      <t xml:space="preserve"> taxes (</t>
    </r>
    <r>
      <rPr>
        <i/>
        <sz val="10"/>
        <rFont val="Arial"/>
        <family val="2"/>
      </rPr>
      <t>less</t>
    </r>
    <r>
      <rPr>
        <sz val="10"/>
        <rFont val="Arial"/>
        <family val="2"/>
      </rPr>
      <t xml:space="preserve"> subsidies) on products </t>
    </r>
    <r>
      <rPr>
        <i/>
        <sz val="10"/>
        <rFont val="Arial"/>
        <family val="2"/>
      </rPr>
      <t>less</t>
    </r>
    <r>
      <rPr>
        <sz val="10"/>
        <rFont val="Arial"/>
        <family val="2"/>
      </rPr>
      <t xml:space="preserve"> CFC </t>
    </r>
    <r>
      <rPr>
        <b/>
        <i/>
        <sz val="10"/>
        <rFont val="Arial"/>
        <family val="2"/>
      </rPr>
      <t>less</t>
    </r>
    <r>
      <rPr>
        <b/>
        <sz val="10"/>
        <rFont val="Arial"/>
        <family val="2"/>
      </rPr>
      <t xml:space="preserve"> depletion of natural resources</t>
    </r>
  </si>
  <si>
    <r>
      <t xml:space="preserve">Sum of the gross value added generated </t>
    </r>
    <r>
      <rPr>
        <i/>
        <sz val="10"/>
        <rFont val="Arial"/>
        <family val="2"/>
      </rPr>
      <t>plus</t>
    </r>
    <r>
      <rPr>
        <sz val="10"/>
        <rFont val="Arial"/>
        <family val="2"/>
      </rPr>
      <t xml:space="preserve"> taxes (</t>
    </r>
    <r>
      <rPr>
        <i/>
        <sz val="10"/>
        <rFont val="Arial"/>
        <family val="2"/>
      </rPr>
      <t>less</t>
    </r>
    <r>
      <rPr>
        <sz val="10"/>
        <rFont val="Arial"/>
        <family val="2"/>
      </rPr>
      <t xml:space="preserve"> subsidies) on products </t>
    </r>
    <r>
      <rPr>
        <i/>
        <sz val="10"/>
        <rFont val="Arial"/>
        <family val="2"/>
      </rPr>
      <t>less</t>
    </r>
    <r>
      <rPr>
        <sz val="10"/>
        <rFont val="Arial"/>
        <family val="2"/>
      </rPr>
      <t xml:space="preserve"> CFC </t>
    </r>
    <r>
      <rPr>
        <b/>
        <i/>
        <sz val="10"/>
        <rFont val="Arial"/>
        <family val="2"/>
      </rPr>
      <t>less</t>
    </r>
    <r>
      <rPr>
        <b/>
        <sz val="10"/>
        <rFont val="Arial"/>
        <family val="2"/>
      </rPr>
      <t xml:space="preserve"> depletion of natural resources</t>
    </r>
  </si>
  <si>
    <r>
      <t xml:space="preserve">Sum of the final uses </t>
    </r>
    <r>
      <rPr>
        <i/>
        <sz val="10"/>
        <rFont val="Arial"/>
        <family val="2"/>
      </rPr>
      <t>less</t>
    </r>
    <r>
      <rPr>
        <sz val="10"/>
        <rFont val="Arial"/>
        <family val="2"/>
      </rPr>
      <t xml:space="preserve"> imports </t>
    </r>
    <r>
      <rPr>
        <i/>
        <sz val="10"/>
        <rFont val="Arial"/>
        <family val="2"/>
      </rPr>
      <t>less</t>
    </r>
    <r>
      <rPr>
        <sz val="10"/>
        <rFont val="Arial"/>
        <family val="2"/>
      </rPr>
      <t xml:space="preserve"> CFC </t>
    </r>
    <r>
      <rPr>
        <b/>
        <i/>
        <sz val="10"/>
        <rFont val="Arial"/>
        <family val="2"/>
      </rPr>
      <t>less</t>
    </r>
    <r>
      <rPr>
        <b/>
        <sz val="10"/>
        <rFont val="Arial"/>
        <family val="2"/>
      </rPr>
      <t xml:space="preserve"> depletion of natural resources</t>
    </r>
  </si>
  <si>
    <t>Table linking the supply and use tables to the sector accounts</t>
  </si>
  <si>
    <t>INDUSTRIES (NACE)</t>
  </si>
  <si>
    <t>…</t>
  </si>
  <si>
    <t>n</t>
  </si>
  <si>
    <t>INSTITUTIONAL SECTORS</t>
  </si>
  <si>
    <t>1. Non-financial corporations</t>
  </si>
  <si>
    <t>Total output</t>
  </si>
  <si>
    <t>Market output</t>
  </si>
  <si>
    <t>Output for own final use</t>
  </si>
  <si>
    <t>Other non-market output</t>
  </si>
  <si>
    <t>Intermediate consumption</t>
  </si>
  <si>
    <t>Gross value added</t>
  </si>
  <si>
    <t>Other net taxes on production</t>
  </si>
  <si>
    <t>Operatng surplus, net</t>
  </si>
  <si>
    <t>Gross fixed capital formation</t>
  </si>
  <si>
    <t>2. Financial corporations</t>
  </si>
  <si>
    <t>:</t>
  </si>
  <si>
    <t>3. General government</t>
  </si>
  <si>
    <t>4. Households</t>
  </si>
  <si>
    <t>5. Non-profit institutions serving households</t>
  </si>
  <si>
    <t>6. Total</t>
  </si>
  <si>
    <t>Transformation of supply and use tables to input-output tables</t>
  </si>
  <si>
    <t>Input-Output Framework</t>
  </si>
  <si>
    <t>Table 1: Supply table</t>
  </si>
  <si>
    <t>V'</t>
  </si>
  <si>
    <t>q</t>
  </si>
  <si>
    <t>g'</t>
  </si>
  <si>
    <t>Table 2: Use table</t>
  </si>
  <si>
    <t>Final demand</t>
  </si>
  <si>
    <t>Output</t>
  </si>
  <si>
    <t>U</t>
  </si>
  <si>
    <t>Y</t>
  </si>
  <si>
    <t>Value added</t>
  </si>
  <si>
    <t>W</t>
  </si>
  <si>
    <t>w</t>
  </si>
  <si>
    <t>g</t>
  </si>
  <si>
    <t>y</t>
  </si>
  <si>
    <t>Table 3: Input-output framework</t>
  </si>
  <si>
    <t>V</t>
  </si>
  <si>
    <t>q'</t>
  </si>
  <si>
    <t>Table 4: Input-output table (industry by industry)</t>
  </si>
  <si>
    <t>B</t>
  </si>
  <si>
    <t>E</t>
  </si>
  <si>
    <t>e</t>
  </si>
  <si>
    <t>Table 5: Input-output table (product by product)</t>
  </si>
  <si>
    <t>A</t>
  </si>
  <si>
    <t>X</t>
  </si>
  <si>
    <t>LEGEND</t>
  </si>
  <si>
    <t>V' = Supply matrix</t>
  </si>
  <si>
    <t>V = Transposed supply matrix (make matrix)</t>
  </si>
  <si>
    <t>U = Use matrix for domestic intermediates</t>
  </si>
  <si>
    <t>q = Product output</t>
  </si>
  <si>
    <t>g = Industry output</t>
  </si>
  <si>
    <t>Y = Final demand for products</t>
  </si>
  <si>
    <t>E = Final demand for the output of industries</t>
  </si>
  <si>
    <t>I = Unit matrix</t>
  </si>
  <si>
    <t>W = Value added of industries</t>
  </si>
  <si>
    <t>X = Value added of homogeneous branches</t>
  </si>
  <si>
    <t>Transformation of supply and use tables to input-output tables and reverse transformation</t>
  </si>
  <si>
    <t>INPUT COEFFICIENTS OF USE TABLE</t>
  </si>
  <si>
    <t>Z = U * inv(g)</t>
  </si>
  <si>
    <t>Intermediates of industries per unit of output</t>
  </si>
  <si>
    <t>L = W * inv(g)</t>
  </si>
  <si>
    <t>Value added of industries per unit of output</t>
  </si>
  <si>
    <t>MARKET SHARE COEFFICIENTS OF SPPLY TABLE</t>
  </si>
  <si>
    <t>C = V' * inv(g);</t>
  </si>
  <si>
    <t>Output coefficients for industries by product</t>
  </si>
  <si>
    <t>D = V * inv(q);</t>
  </si>
  <si>
    <t>Output coefficients for products by industry</t>
  </si>
  <si>
    <t>I. TRANSFORMATION OF SUPPLY AND USE TABLES TO INPUT-OUTPUT TABLES</t>
  </si>
  <si>
    <t>Model A: Product by product input-output table based on product technology assumption</t>
  </si>
  <si>
    <t>Negatives</t>
  </si>
  <si>
    <t>Each product is produced in its own specific way, irrespective of the industry where it is produced.</t>
  </si>
  <si>
    <r>
      <t xml:space="preserve">q = inv(I-Z * </t>
    </r>
    <r>
      <rPr>
        <sz val="10"/>
        <color indexed="10"/>
        <rFont val="Arial"/>
        <family val="2"/>
      </rPr>
      <t>inv(C)</t>
    </r>
    <r>
      <rPr>
        <sz val="10"/>
        <rFont val="Arial"/>
        <family val="2"/>
      </rPr>
      <t>) * y</t>
    </r>
  </si>
  <si>
    <r>
      <t xml:space="preserve">A = Z * </t>
    </r>
    <r>
      <rPr>
        <sz val="10"/>
        <color indexed="10"/>
        <rFont val="Arial"/>
        <family val="2"/>
      </rPr>
      <t>inv(C)</t>
    </r>
    <r>
      <rPr>
        <sz val="10"/>
        <rFont val="Arial"/>
        <family val="2"/>
      </rPr>
      <t xml:space="preserve"> * diag(q)</t>
    </r>
  </si>
  <si>
    <t>Intermediates</t>
  </si>
  <si>
    <t>Y = Y</t>
  </si>
  <si>
    <t>Final Demand</t>
  </si>
  <si>
    <r>
      <t xml:space="preserve">X = L * </t>
    </r>
    <r>
      <rPr>
        <sz val="10"/>
        <color indexed="10"/>
        <rFont val="Arial"/>
        <family val="2"/>
      </rPr>
      <t>inv(C)</t>
    </r>
    <r>
      <rPr>
        <sz val="10"/>
        <rFont val="Arial"/>
        <family val="2"/>
      </rPr>
      <t xml:space="preserve"> * diag(q)</t>
    </r>
  </si>
  <si>
    <t>Model B: Product by product input-output table based on industry technology assumption</t>
  </si>
  <si>
    <t>No negatives</t>
  </si>
  <si>
    <t>Each industry has its own specific way of production, irrespective of its product mix.</t>
  </si>
  <si>
    <t>q = inv(I-Z * D) * y</t>
  </si>
  <si>
    <t>A = Z * D * diag(q)</t>
  </si>
  <si>
    <t>X = L * D * diag(q)</t>
  </si>
  <si>
    <t>Model C: Industry by industry input-output table based on fixed industry sales structure assumption</t>
  </si>
  <si>
    <t>Each industry has its own specific sales structure, irrespective of its product mix.</t>
  </si>
  <si>
    <r>
      <t>g = inv(I-</t>
    </r>
    <r>
      <rPr>
        <sz val="10"/>
        <color indexed="10"/>
        <rFont val="Arial"/>
        <family val="2"/>
      </rPr>
      <t>inv(C)</t>
    </r>
    <r>
      <rPr>
        <sz val="10"/>
        <rFont val="Arial"/>
        <family val="2"/>
      </rPr>
      <t xml:space="preserve"> * Z) * </t>
    </r>
    <r>
      <rPr>
        <sz val="10"/>
        <color indexed="10"/>
        <rFont val="Arial"/>
        <family val="2"/>
      </rPr>
      <t>inv(C)</t>
    </r>
    <r>
      <rPr>
        <sz val="10"/>
        <rFont val="Arial"/>
        <family val="2"/>
      </rPr>
      <t xml:space="preserve"> * y</t>
    </r>
  </si>
  <si>
    <r>
      <t xml:space="preserve">B = </t>
    </r>
    <r>
      <rPr>
        <sz val="10"/>
        <color indexed="10"/>
        <rFont val="Arial"/>
        <family val="2"/>
      </rPr>
      <t>inv(C)</t>
    </r>
    <r>
      <rPr>
        <sz val="10"/>
        <rFont val="Arial"/>
        <family val="2"/>
      </rPr>
      <t xml:space="preserve"> * Z * diag(g)</t>
    </r>
  </si>
  <si>
    <r>
      <t xml:space="preserve">E = </t>
    </r>
    <r>
      <rPr>
        <sz val="10"/>
        <color indexed="10"/>
        <rFont val="Arial"/>
        <family val="2"/>
      </rPr>
      <t>inv(C) * Y</t>
    </r>
  </si>
  <si>
    <t>W = W</t>
  </si>
  <si>
    <t>Model D: Industry by industry input-output table based on fixed product sales structure assumption</t>
  </si>
  <si>
    <t>Each product has its own specific sales structure, irrespective of the industry where it is produced.</t>
  </si>
  <si>
    <t>g = inv(I-D *Z) * D * y</t>
  </si>
  <si>
    <t>B = D * Z * diag(g)</t>
  </si>
  <si>
    <t>E = D * Y</t>
  </si>
  <si>
    <t>II. TRANSFORMATION OF INPUT-OUTPUT TABLES TO SUPPLY AND USE TABLES</t>
  </si>
  <si>
    <t>Model A2: Use table from product by product IOT based on product technology assumption</t>
  </si>
  <si>
    <t>U = A * inv(diag(q)) * C * diag(g)</t>
  </si>
  <si>
    <t>W = X * inv(diag(q)) * C * diag(g)</t>
  </si>
  <si>
    <t>Model B2: Use table from product by product IOT based on industry technology assumption</t>
  </si>
  <si>
    <r>
      <t xml:space="preserve">U = A * inv(diag(q)) * </t>
    </r>
    <r>
      <rPr>
        <sz val="10"/>
        <color indexed="10"/>
        <rFont val="Arial"/>
        <family val="2"/>
      </rPr>
      <t>inv(D)</t>
    </r>
    <r>
      <rPr>
        <sz val="10"/>
        <rFont val="Arial"/>
        <family val="2"/>
      </rPr>
      <t xml:space="preserve"> * diag(g)</t>
    </r>
  </si>
  <si>
    <r>
      <t xml:space="preserve">W = X * inv(diag(q)) * </t>
    </r>
    <r>
      <rPr>
        <sz val="10"/>
        <color indexed="10"/>
        <rFont val="Arial"/>
        <family val="2"/>
      </rPr>
      <t>inv(D)</t>
    </r>
    <r>
      <rPr>
        <vertAlign val="superscript"/>
        <sz val="10"/>
        <rFont val="Arial"/>
        <family val="2"/>
      </rPr>
      <t xml:space="preserve">  </t>
    </r>
    <r>
      <rPr>
        <sz val="10"/>
        <rFont val="Arial"/>
        <family val="2"/>
      </rPr>
      <t>* diag(g)</t>
    </r>
  </si>
  <si>
    <t>Model C2: Use table from industry by industry IOT based on fixed industry sales structure assumption</t>
  </si>
  <si>
    <t>U = C * B</t>
  </si>
  <si>
    <t>Y = C * E</t>
  </si>
  <si>
    <t>Model D2: Use table from industry by industry IOT based on fixed products sales structure assumption</t>
  </si>
  <si>
    <r>
      <t>U = inv(D)</t>
    </r>
    <r>
      <rPr>
        <vertAlign val="superscript"/>
        <sz val="10"/>
        <color indexed="10"/>
        <rFont val="Arial"/>
        <family val="2"/>
      </rPr>
      <t xml:space="preserve"> </t>
    </r>
    <r>
      <rPr>
        <sz val="10"/>
        <color indexed="10"/>
        <rFont val="Arial"/>
        <family val="2"/>
      </rPr>
      <t>* B</t>
    </r>
  </si>
  <si>
    <r>
      <t xml:space="preserve">Y = </t>
    </r>
    <r>
      <rPr>
        <sz val="10"/>
        <color indexed="10"/>
        <rFont val="Arial"/>
        <family val="2"/>
      </rPr>
      <t>inv(D)</t>
    </r>
    <r>
      <rPr>
        <vertAlign val="superscript"/>
        <sz val="10"/>
        <rFont val="Arial"/>
        <family val="2"/>
      </rPr>
      <t xml:space="preserve"> </t>
    </r>
    <r>
      <rPr>
        <sz val="10"/>
        <rFont val="Arial"/>
        <family val="2"/>
      </rPr>
      <t>* E</t>
    </r>
  </si>
  <si>
    <t>III. OTHER TRANSFORMATIONS OF SUPPLY AND USE TABLES TO INPUT-OUTPUT TABLES</t>
  </si>
  <si>
    <t>Model E: Product by product input-output tables based on hybrid technology technology assumption</t>
  </si>
  <si>
    <t>q = inv(I-B * R) * y</t>
  </si>
  <si>
    <t>where</t>
  </si>
  <si>
    <t>R = inv(Z1) * diag{I-D2'i} + D2</t>
  </si>
  <si>
    <t>Hybrid technology transformation matrix</t>
  </si>
  <si>
    <t>Z1 = M1 * inv[diag(g1)]</t>
  </si>
  <si>
    <t>Product mix matrix</t>
  </si>
  <si>
    <t>D2 = M2' * inv[diag(q)]</t>
  </si>
  <si>
    <t>Market share matrix for hybrid technology</t>
  </si>
  <si>
    <t>A = B * R</t>
  </si>
  <si>
    <t>y = y</t>
  </si>
  <si>
    <t>W = W * R * diag(q)</t>
  </si>
  <si>
    <t>Model F: Product by product input-output tables based on Almon procedure</t>
  </si>
  <si>
    <t>See special documentation</t>
  </si>
  <si>
    <t>INPUT AND OUTPUT COEFFICIENTS</t>
  </si>
  <si>
    <t>Industry A</t>
  </si>
  <si>
    <t>Industry B</t>
  </si>
  <si>
    <t>Industry C</t>
  </si>
  <si>
    <t>Product A</t>
  </si>
  <si>
    <t>Product B</t>
  </si>
  <si>
    <t>Product C</t>
  </si>
  <si>
    <t>Input</t>
  </si>
  <si>
    <t>Table 3: Transposed supply matrix (Make matrix)</t>
  </si>
  <si>
    <t>V = Transposed supply matrix (Make matrix)</t>
  </si>
  <si>
    <t>Table 4: Use matrix</t>
  </si>
  <si>
    <t>U = Use matrix</t>
  </si>
  <si>
    <t>Table 5: Vector of final demand</t>
  </si>
  <si>
    <t>y = Vector of final demand</t>
  </si>
  <si>
    <t xml:space="preserve">  </t>
  </si>
  <si>
    <t>Table 6: Diagonal matrix of Product output</t>
  </si>
  <si>
    <t>Q = Diagonal matrix of product output</t>
  </si>
  <si>
    <t>Table 7: Diagonal matrix of industry output</t>
  </si>
  <si>
    <t>G = Diagonal matrix of industry output</t>
  </si>
  <si>
    <t>Table 8: Inverse of diagonal matrix of industry output</t>
  </si>
  <si>
    <t>inv(G) = inverse of diagonal matrix of industry output</t>
  </si>
  <si>
    <t>CALCULATION OF INVERSE WITH EXCEL</t>
  </si>
  <si>
    <t>1. Enter formula  =minv(b32:d34) in b39</t>
  </si>
  <si>
    <t>2.  Highllight matrix b39:d41 and recall formula with function key F2.</t>
  </si>
  <si>
    <t>3. Send formulas with keys (Arrow up/Strg/Array down left) pressed at the same time.</t>
  </si>
  <si>
    <t>Table 9: Input coefficients for industries</t>
  </si>
  <si>
    <t>Z = U*inv(g)</t>
  </si>
  <si>
    <t>MATRIX MULTIPLICATION WITH EXCEL</t>
  </si>
  <si>
    <t>1. Enter formula =MMult(b4:d6,b38:d41) in b46</t>
  </si>
  <si>
    <t>2.  Highllight matrix b46:d48 and recall fomrula with fubction key F2.</t>
  </si>
  <si>
    <t>3. Send formulas with keys (Arrow up/Strg/Array down left) pressed at the same time. Shft Ctrl Enter</t>
  </si>
  <si>
    <t>Table 10: Supply matrix</t>
  </si>
  <si>
    <t>Table 11: Output coefficients of industries</t>
  </si>
  <si>
    <t>C = Ptroduct by industry market share coefficient matrix</t>
  </si>
  <si>
    <t>C = V'*inv(G)</t>
  </si>
  <si>
    <t>Table 12: Inverse of diagonal matrix of product output</t>
  </si>
  <si>
    <t>inv(Q) = inverse of diagonal matrix of product output</t>
  </si>
  <si>
    <t>Table 13: Output coefficients of commodities</t>
  </si>
  <si>
    <t>D = Industry by product market share coefficient matrix</t>
  </si>
  <si>
    <t>D = V*inv(Q)</t>
  </si>
  <si>
    <t>Diagonal matrix of prodct output</t>
  </si>
  <si>
    <t>Industry output = D * diagoal matrix of product output</t>
  </si>
  <si>
    <t>SUPPLY AND USE TABLES</t>
  </si>
  <si>
    <t>Product by product input-output table based on product technology assumption</t>
  </si>
  <si>
    <t>Supply table</t>
  </si>
  <si>
    <t>Use table</t>
  </si>
  <si>
    <t>Table 1: Supply table (Orignal)</t>
  </si>
  <si>
    <t>Matrix Z</t>
  </si>
  <si>
    <t>Use table (Orgiginal)</t>
  </si>
  <si>
    <t>Vector L</t>
  </si>
  <si>
    <t>Table 1: Supply table for simulation</t>
  </si>
  <si>
    <t>Matrix C</t>
  </si>
  <si>
    <t>Matrix D</t>
  </si>
  <si>
    <t>Input coefficients</t>
  </si>
  <si>
    <t>Reference case</t>
  </si>
  <si>
    <t>Example with negatives</t>
  </si>
  <si>
    <t>final demand is changing</t>
  </si>
  <si>
    <t>Example with negatives in model a</t>
  </si>
  <si>
    <t>Final demand of reference case</t>
  </si>
  <si>
    <t>Different distribution in rows of supply</t>
  </si>
  <si>
    <t>Example with negatives in modela and model c</t>
  </si>
  <si>
    <t>Domestic production</t>
  </si>
  <si>
    <t>Total supply</t>
  </si>
  <si>
    <t>Industry</t>
  </si>
  <si>
    <t>Service activities</t>
  </si>
  <si>
    <t>Agricultural products</t>
  </si>
  <si>
    <t>Industrial products</t>
  </si>
  <si>
    <t>Use table of domestic output</t>
  </si>
  <si>
    <t>Final uses</t>
  </si>
  <si>
    <t>Uses</t>
  </si>
  <si>
    <t>Final con-sumption</t>
  </si>
  <si>
    <t>Gross capital formation</t>
  </si>
  <si>
    <t>Imports CIF</t>
  </si>
  <si>
    <t>Use table of imports</t>
  </si>
  <si>
    <t>Production of products by homogeneous units of production (Model A)</t>
  </si>
  <si>
    <t>of agriculture produced by homogenous units of agriculture</t>
  </si>
  <si>
    <t>of industry produced by homogenous units of agriculture</t>
  </si>
  <si>
    <t>of services produced by homogenous units of agriculture</t>
  </si>
  <si>
    <t>of agriculture produced by homogenous units of industry</t>
  </si>
  <si>
    <t>of industry produced by homogenous units of industry</t>
  </si>
  <si>
    <t>of services produced by homogenous units of industry</t>
  </si>
  <si>
    <t>of agriculture produced by homogenous units of services activities</t>
  </si>
  <si>
    <t>of industry produced by homogenous units of service activities</t>
  </si>
  <si>
    <t>of services produced by homogenous units of services activities</t>
  </si>
  <si>
    <t>In this file it is documented how each product is produced by a homogeneous production activity. In the first three columns of the table it is documented how the output of agricultural products of agriculture, industry and services are produced with the technology of agriculture.</t>
  </si>
  <si>
    <t>Imports of products by homogeneous units of production (Model A)</t>
  </si>
  <si>
    <t>Input-output table of domestic output (Model A)</t>
  </si>
  <si>
    <t>Homogenous units of production</t>
  </si>
  <si>
    <t>Input-output table of imports (Model A)</t>
  </si>
  <si>
    <t>Production of products by industries (Model B)</t>
  </si>
  <si>
    <t>of agriculture produced by agriculture</t>
  </si>
  <si>
    <t>of industry produced by industry</t>
  </si>
  <si>
    <t>of service activities produced by services activities</t>
  </si>
  <si>
    <t>In this file it is documented how each product is produced by an industry. In the first three columns of the table it is documented how the output of agricultural products of agriculture, industry and services are produced with the technology of the respective industry.</t>
  </si>
  <si>
    <t>Imports of products by industries (Model B)</t>
  </si>
  <si>
    <t>Input-output table of domestic output (Model B)</t>
  </si>
  <si>
    <t>Input-output table of imports (Model B)</t>
  </si>
  <si>
    <t>Production of industry output by industries (Model C)</t>
  </si>
  <si>
    <t>In this file it is documented how each product is produced with the same sales structure of the industry. In the first three rows of the table it is shown how the primary and secondary product of agriculture as an industry are produced with the sales structure of the respective industries.</t>
  </si>
  <si>
    <t>Imports of products by industries (Model C)</t>
  </si>
  <si>
    <t>Total agricultural products</t>
  </si>
  <si>
    <t>Total industrial products</t>
  </si>
  <si>
    <t>Total services</t>
  </si>
  <si>
    <t>Input-output table of domestic output (Model C)</t>
  </si>
  <si>
    <t>Services activities</t>
  </si>
  <si>
    <t>Servce activities</t>
  </si>
  <si>
    <t>Input-output table of imports (Model C)</t>
  </si>
  <si>
    <t>Production of industry output by industries (Model D)</t>
  </si>
  <si>
    <t>In this file it is documented how each product is produced with the same sales structure of the industry. In the first three rows of the table it is shown how the primary and secondary product of agriculture as an industry are produced with the sales structure of the respective product.</t>
  </si>
  <si>
    <t>Imports of products by industries (Model D)</t>
  </si>
  <si>
    <t>Input-output table of domestic output (Model D)</t>
  </si>
  <si>
    <t>Input-output table of imports (Model D)</t>
  </si>
  <si>
    <t>Input-output table of domestic production (product by product)</t>
  </si>
  <si>
    <t>Input-output tables of imports (product by product)</t>
  </si>
  <si>
    <t>Input-output tables of supply and uses (product by product)</t>
  </si>
  <si>
    <t>Imports of similar products</t>
  </si>
  <si>
    <t>Supply</t>
  </si>
  <si>
    <t>Output coefficients of industrries of supply table (C )</t>
  </si>
  <si>
    <t>Service act.</t>
  </si>
  <si>
    <t>Inverse of output coefficients of industrries of supply table (invC )</t>
  </si>
  <si>
    <t>Input coefficients of industrries of use table (Z)</t>
  </si>
  <si>
    <t>Z * Inv C</t>
  </si>
  <si>
    <t>Matrix diag(q) of product output</t>
  </si>
  <si>
    <t>Inputs</t>
  </si>
  <si>
    <t>Input coefficients of industrries of use table of imports</t>
  </si>
  <si>
    <t>M * invC</t>
  </si>
  <si>
    <t>Matrix diag(q)</t>
  </si>
  <si>
    <t>Matrix D * diag(q)</t>
  </si>
  <si>
    <t>Matrix Z * D * diag(q)</t>
  </si>
  <si>
    <t>Vector L * D * diag(q)</t>
  </si>
  <si>
    <t>Product by product input-output table based on industry technology assumption</t>
  </si>
  <si>
    <t>Model C: Industry by industry input-output table based on fixed industry sales structure</t>
  </si>
  <si>
    <t>DOMESTIC PRODUCTION</t>
  </si>
  <si>
    <t>IMPORTS</t>
  </si>
  <si>
    <t>inv(Matrix C)</t>
  </si>
  <si>
    <t>Matrix diag(g)</t>
  </si>
  <si>
    <t>Matrix inv(C) * Z</t>
  </si>
  <si>
    <t>Matrix B = inv(C) * Z * diag(g)</t>
  </si>
  <si>
    <t>Matrix Y</t>
  </si>
  <si>
    <t>Consumption</t>
  </si>
  <si>
    <t>Investment</t>
  </si>
  <si>
    <t>Vector E = inv(c ) * Y</t>
  </si>
  <si>
    <t>industry</t>
  </si>
  <si>
    <t xml:space="preserve">Model D: Industry by industry input-output table based on fixed products sale structure assumption </t>
  </si>
  <si>
    <t>Matrix D * Z</t>
  </si>
  <si>
    <t>Matrix B = D * Z * diag(g)</t>
  </si>
  <si>
    <t>Vector y</t>
  </si>
  <si>
    <t>Industry by industry input-output table based on fixed products sale structure assumption</t>
  </si>
  <si>
    <t>Model A2: Transformation of product by product input-output table to use table based on product technology technology</t>
  </si>
  <si>
    <t>Product by product input-output table (Model A)</t>
  </si>
  <si>
    <t>Matrix A * diag(q)</t>
  </si>
  <si>
    <t>Input coefficients of input-output table</t>
  </si>
  <si>
    <t>Output of industries</t>
  </si>
  <si>
    <t>Matrix C * diag(g)</t>
  </si>
  <si>
    <t>Matrix U = a * inv(diag(q)) * C * diag(g)</t>
  </si>
  <si>
    <t>Matrix X * inv(diag(q))</t>
  </si>
  <si>
    <t>Matrix W = X * inv(diag(q)) * C * diag(g)</t>
  </si>
  <si>
    <t>Model B2: Transformation of product by product input-output table to use table based on industry technology assumption</t>
  </si>
  <si>
    <t>Product by product input-output table (Model B)</t>
  </si>
  <si>
    <t>Matrix A * inv(diag(q))</t>
  </si>
  <si>
    <t>Matrix inv(D)</t>
  </si>
  <si>
    <t>Inverse of output coefficients of products</t>
  </si>
  <si>
    <t>Matrix inv(D) * diag(g)</t>
  </si>
  <si>
    <t>Matrix U</t>
  </si>
  <si>
    <t>Vector X * inv(diag(q))</t>
  </si>
  <si>
    <t>Model C2: Transformation of industry by industry input-output table to use table based on fixed industry sales structure assumption</t>
  </si>
  <si>
    <t>Industry by industry input-output table (Model C)</t>
  </si>
  <si>
    <t>Matrix U = C * B</t>
  </si>
  <si>
    <t>Vector C * e</t>
  </si>
  <si>
    <t>Model D2: Transformation of industry by industry input-output table to use table based on fixed products sales structure assumption</t>
  </si>
  <si>
    <t>Product by product input-output table (Model D)</t>
  </si>
  <si>
    <t>Matrix U = inv(D) * B</t>
  </si>
  <si>
    <t>Vector inv(D) * e</t>
  </si>
  <si>
    <t>Table 1: Transposed supply table (make table)</t>
  </si>
  <si>
    <t>V = Transposed supply table (make table)</t>
  </si>
  <si>
    <t>Table 2: Matrix for hybrid technology</t>
  </si>
  <si>
    <t>H = Matrix for hybrid technology</t>
  </si>
  <si>
    <t>Table 2: Matrix for hybrid technology (no negatives)</t>
  </si>
  <si>
    <t>Table 2: Matrix for hybrid technology (Case A)</t>
  </si>
  <si>
    <t xml:space="preserve">Try to enter as many 1 as possible to apply Product </t>
  </si>
  <si>
    <t>technology</t>
  </si>
  <si>
    <t>Table 3: The make matrix for Product technology</t>
  </si>
  <si>
    <t>V1 = Matrix for Product technology</t>
  </si>
  <si>
    <t>Table 25: Input-output table with hybrid technolgy</t>
  </si>
  <si>
    <t>V1 = V#H</t>
  </si>
  <si>
    <t>Table 4: The make matrix for industry technology</t>
  </si>
  <si>
    <t>V2 = Matrix for industry technology</t>
  </si>
  <si>
    <t>V2 = V-V1</t>
  </si>
  <si>
    <t>Table 5: Diagonal matrix of industry output</t>
  </si>
  <si>
    <t>G1 = diag(g1)</t>
  </si>
  <si>
    <t>Table 6: Inverse of diagonal matrix of industry output</t>
  </si>
  <si>
    <t>inv(G1)</t>
  </si>
  <si>
    <t>Table 7: Transposed make matrix for Product technology</t>
  </si>
  <si>
    <t>V1'</t>
  </si>
  <si>
    <t>Table 8: Product mix matrix</t>
  </si>
  <si>
    <t>C1 = V1'*inv(G1)</t>
  </si>
  <si>
    <t>Table 9: Diagonal matrix of Product output</t>
  </si>
  <si>
    <t>Q = diag(q)</t>
  </si>
  <si>
    <t>Table 10: Inverse of diagonal matrix of Product output</t>
  </si>
  <si>
    <t>inv(Q)</t>
  </si>
  <si>
    <t>Table 11: Market share matrix for hybrid technology</t>
  </si>
  <si>
    <t>D2 = V2*inv(Q)</t>
  </si>
  <si>
    <t>Table 12: Transpose of market share matrix for hybrid technology</t>
  </si>
  <si>
    <t>D2'</t>
  </si>
  <si>
    <t>Table 13: Unit vector</t>
  </si>
  <si>
    <t>i</t>
  </si>
  <si>
    <t>Table 14: Column sum of transpose of market share matrix</t>
  </si>
  <si>
    <t>D2'*i</t>
  </si>
  <si>
    <t>Table 15: Diagonal matrix of column sum of market share matrix</t>
  </si>
  <si>
    <t>diag(D2'*i)</t>
  </si>
  <si>
    <t>Table 16: Unit matrix less diagonal matrix of column sum of market shares</t>
  </si>
  <si>
    <t>I-diag(D2'*i)</t>
  </si>
  <si>
    <t>Table 17: Inverse product mix matrix</t>
  </si>
  <si>
    <t>inv(C1)</t>
  </si>
  <si>
    <t>Table 18: Weighted product mix matrix</t>
  </si>
  <si>
    <t>inv(C1)*(I-diag(D2'*i))</t>
  </si>
  <si>
    <t>Table 19: Hybrid technology transformation matrix</t>
  </si>
  <si>
    <t>R = inv(C1)*(I-diag(D2'*i)) + D2</t>
  </si>
  <si>
    <t>Table 20: Input requirements per unit of output</t>
  </si>
  <si>
    <t>A = B*R</t>
  </si>
  <si>
    <t>value added</t>
  </si>
  <si>
    <t>Table 21: Leontief Matrix</t>
  </si>
  <si>
    <t>L = I-A</t>
  </si>
  <si>
    <t>Table 22: Inverse</t>
  </si>
  <si>
    <t>inv(I-A)</t>
  </si>
  <si>
    <t>Table 21: Final demand</t>
  </si>
  <si>
    <t>y = Final demand vector</t>
  </si>
  <si>
    <t>Table 22: Output</t>
  </si>
  <si>
    <t>q = C*y</t>
  </si>
  <si>
    <t>Table 23: Diagonal matrix of output</t>
  </si>
  <si>
    <t>Table 24: Input requirements</t>
  </si>
  <si>
    <t>X = A*Q</t>
  </si>
  <si>
    <t>Separate programs have been developed for the Almon procedure.</t>
  </si>
  <si>
    <t>This procedure avoids negatives.</t>
  </si>
  <si>
    <t>/*</t>
  </si>
  <si>
    <t>----------------------------------------------------------------------</t>
  </si>
  <si>
    <t xml:space="preserve">   Jörg Beutel</t>
  </si>
  <si>
    <t xml:space="preserve">   Fachhochschule Konstanz</t>
  </si>
  <si>
    <t xml:space="preserve">   Brauneggerstr. 55</t>
  </si>
  <si>
    <t xml:space="preserve">   D-7750 Konstanz</t>
  </si>
  <si>
    <t xml:space="preserve">   Tel. 07531-206-251/427</t>
  </si>
  <si>
    <t xml:space="preserve">   Fax. 07531-206-400</t>
  </si>
  <si>
    <t xml:space="preserve">  SNA-System of input-output tables</t>
  </si>
  <si>
    <t xml:space="preserve">  Program: sna5.sas</t>
  </si>
  <si>
    <t xml:space="preserve">  References:</t>
  </si>
  <si>
    <t xml:space="preserve">  United Nations, A System of National Accounts, New York 1968, PP. 49</t>
  </si>
  <si>
    <t xml:space="preserve">  Miller, R.E.; Blair, P.D.: Input-output analysis, Foundations and</t>
  </si>
  <si>
    <t xml:space="preserve">            extensions, Englewood Cliffs, NJ 1985, pp. 149.</t>
  </si>
  <si>
    <t xml:space="preserve">  Armstron, A.G.: Technology Assumptions in the Construction of U.K.</t>
  </si>
  <si>
    <t xml:space="preserve">            Input-Output Tables, in: Allen, R.I.G; Gossling, W.F. (eds.):</t>
  </si>
  <si>
    <t xml:space="preserve">            Estimating and Projecting Input-Output Coefficients, London 1975,</t>
  </si>
  <si>
    <t xml:space="preserve">            pp. 68-93.</t>
  </si>
  <si>
    <t xml:space="preserve">  --------------------------------------------------------------------</t>
  </si>
  <si>
    <t>*/</t>
  </si>
  <si>
    <t>* options nosource;</t>
  </si>
  <si>
    <t>*  options nodate nonumber;</t>
  </si>
  <si>
    <t xml:space="preserve">   options pagesize=61;</t>
  </si>
  <si>
    <t xml:space="preserve">   options linesize=120;</t>
  </si>
  <si>
    <t xml:space="preserve">   options linesize=150;</t>
  </si>
  <si>
    <t>* Titles;</t>
  </si>
  <si>
    <t>* ------------------------------------------------------------------- ;</t>
  </si>
  <si>
    <t>* A. Data input                                                       ;</t>
  </si>
  <si>
    <t>data make;</t>
  </si>
  <si>
    <t>input x1-x3;</t>
  </si>
  <si>
    <t>lines;</t>
  </si>
  <si>
    <t xml:space="preserve"> 90  70  50</t>
  </si>
  <si>
    <t xml:space="preserve">  5 180  45</t>
  </si>
  <si>
    <t xml:space="preserve"> 15  50 155</t>
  </si>
  <si>
    <t>data hybrid;</t>
  </si>
  <si>
    <t xml:space="preserve">  1   0   0</t>
  </si>
  <si>
    <t xml:space="preserve">  1   1   0</t>
  </si>
  <si>
    <t xml:space="preserve">  1   1   1</t>
  </si>
  <si>
    <t>data iot;</t>
  </si>
  <si>
    <t>input x1-x4;</t>
  </si>
  <si>
    <t xml:space="preserve">  10  60   5  35</t>
  </si>
  <si>
    <t xml:space="preserve">  40  60  20 180</t>
  </si>
  <si>
    <t xml:space="preserve">  20  30  60 140</t>
  </si>
  <si>
    <t xml:space="preserve"> 140  80 135   0</t>
  </si>
  <si>
    <t>* proc print;</t>
  </si>
  <si>
    <t>* -------------------------------------------------------------------;</t>
  </si>
  <si>
    <t>* B. Interactive Matrix Language                                     ;</t>
  </si>
  <si>
    <t>* proc iml worksize=256;</t>
  </si>
  <si>
    <t>proc iml worksize=89;</t>
  </si>
  <si>
    <t>* show modules;</t>
  </si>
  <si>
    <t>* SNA system of input-output tables                                   ;</t>
  </si>
  <si>
    <t>start io1;</t>
  </si>
  <si>
    <t>use work.make;</t>
  </si>
  <si>
    <t>read all into m1;</t>
  </si>
  <si>
    <t>use work.hybrid;</t>
  </si>
  <si>
    <t>read all into m2;</t>
  </si>
  <si>
    <t>ct=m1(| ,+|);</t>
  </si>
  <si>
    <t>m1=m1||ct;</t>
  </si>
  <si>
    <t>rt=m1(|+, |);</t>
  </si>
  <si>
    <t>m1=m1//rt;</t>
  </si>
  <si>
    <t>c1={"Agricul" " Energy" "Manufac" "  Total"};</t>
  </si>
  <si>
    <t>r1={"Agricul" " Energy" "Manufac" "  Total"};</t>
  </si>
  <si>
    <t>print 'Table 1: The make matrix in 1985 (Mio. UKL)';</t>
  </si>
  <si>
    <t>print m1 (|rowname=r1 colname=c1 format=7.0|);</t>
  </si>
  <si>
    <t>m1=m1(|1:3,1:3|);</t>
  </si>
  <si>
    <t>m3=m2#m1;             * make matrix for commodity technology;</t>
  </si>
  <si>
    <t>m4=m1-m3;             * make matrix for industry technology;</t>
  </si>
  <si>
    <t>ct=m3(| ,+|);</t>
  </si>
  <si>
    <t>m3=m3||ct;</t>
  </si>
  <si>
    <t>rt=m3(|+, |);</t>
  </si>
  <si>
    <t>m3=m3//rt;</t>
  </si>
  <si>
    <t>print 'Table 2: The make matrix for commodity technology in 1985';</t>
  </si>
  <si>
    <t>print m3 (|rowname=r1 colname=c1 format=7.0|);</t>
  </si>
  <si>
    <t>ct=m4(| ,+|);</t>
  </si>
  <si>
    <t>m4=m4||ct;</t>
  </si>
  <si>
    <t>rt=m4(|+, |);</t>
  </si>
  <si>
    <t>m4=m4//rt;</t>
  </si>
  <si>
    <t>print 'Table 3: The make matrix for industry technology in 1985';</t>
  </si>
  <si>
    <t>print m4 (|rowname=r1 colname=c1 format=7.0|);</t>
  </si>
  <si>
    <t>use work.iot;</t>
  </si>
  <si>
    <t>read all into x1;</t>
  </si>
  <si>
    <t>ct=x1(| ,+|);</t>
  </si>
  <si>
    <t>x1=x1||ct;</t>
  </si>
  <si>
    <t>rt=x1(|+, |);</t>
  </si>
  <si>
    <t>x1=x1//rt;</t>
  </si>
  <si>
    <t>c2={"Agricul" " Energy" "Manufac" "Findema" " Output"};</t>
  </si>
  <si>
    <t>r2={"Agricul" " Energy" "Manufac" "Primary" "  Input"};</t>
  </si>
  <si>
    <t>print 'Table 1: The domestic use matrix in 1985 (Mio. UKL)';</t>
  </si>
  <si>
    <t>print x1 (|rowname=r2 colname=c2 format=7.0|);</t>
  </si>
  <si>
    <t>z1=x1(|1:3,1:3|);</t>
  </si>
  <si>
    <t>rt=z1(|+, |);</t>
  </si>
  <si>
    <t>z1=z1//rt;</t>
  </si>
  <si>
    <t>ct=z1(| ,+|);</t>
  </si>
  <si>
    <t>z1=z1||ct;</t>
  </si>
  <si>
    <t>print 'Table 2: Intermediates for domestic use in 1985 (Mio. UKL)';</t>
  </si>
  <si>
    <t>print z1 (|rowname=r1 colname=c1 format=7.0|);</t>
  </si>
  <si>
    <t>finish;</t>
  </si>
  <si>
    <t>run io1;</t>
  </si>
  <si>
    <t>* 2. Input-output model for base year                                 ;</t>
  </si>
  <si>
    <t>start io2;</t>
  </si>
  <si>
    <t>U=x1(|1:3,1:3|);           * Use matrix;</t>
  </si>
  <si>
    <t>V=m1(|1:3,1:3|);           * Make matrix;</t>
  </si>
  <si>
    <t>y=x1(|1:3,4|);             * Final demand;</t>
  </si>
  <si>
    <t>q=x1(|1:3,5|);            * Commodity output;</t>
  </si>
  <si>
    <t>g=x1(|5,1:3|);            * Industry output;</t>
  </si>
  <si>
    <t>id=i(3);</t>
  </si>
  <si>
    <t>q=diag(q);</t>
  </si>
  <si>
    <t>g=diag(g);</t>
  </si>
  <si>
    <t>* Input coefficients for industries;</t>
  </si>
  <si>
    <t>B=u*inv(g);</t>
  </si>
  <si>
    <t>print 'Table 1: Input coefficients for industries';</t>
  </si>
  <si>
    <t>print B (|rowname=r1 colname=c1 format=5.4|);</t>
  </si>
  <si>
    <t>* Output coefficients industries;</t>
  </si>
  <si>
    <t>C=V`*inv(g); print v; print g;</t>
  </si>
  <si>
    <t>print 'Table 2: Output coefficients for industries';</t>
  </si>
  <si>
    <t>print C (|rowname=r1 colname=c1 format=7.4|);</t>
  </si>
  <si>
    <t>* Output coefficients for commodities;</t>
  </si>
  <si>
    <t>D=V*inv(q);</t>
  </si>
  <si>
    <t>print 'Table 3: Output coefficients for commodities';</t>
  </si>
  <si>
    <t>print D (|rowname=r1 colname=c1 format=7.4|);</t>
  </si>
  <si>
    <t>Model A: Commodity technology</t>
  </si>
  <si>
    <t>Assumption 1:</t>
  </si>
  <si>
    <t>The intermediate consumption of commodities is proportional to the output</t>
  </si>
  <si>
    <t>of all industries which are using these commodities as inputs.</t>
  </si>
  <si>
    <t>Assumption 2:</t>
  </si>
  <si>
    <t>Each industry is producing its commodities in constant proportions.</t>
  </si>
  <si>
    <t>No structural change of columns in the make matrix.</t>
  </si>
  <si>
    <t>print '                     ';</t>
  </si>
  <si>
    <t>print 'COMMODITY TECHNOLOGY';</t>
  </si>
  <si>
    <t>y=x1(|1:3,4|);</t>
  </si>
  <si>
    <t>id=i(3);                           * Unit matrix;</t>
  </si>
  <si>
    <t>q=inv(id-B*inv(C))*Y; print q;             * output;</t>
  </si>
  <si>
    <t>A=B*inv(C);  print A;  print B;</t>
  </si>
  <si>
    <t>qd=diag(q);</t>
  </si>
  <si>
    <t>x4=A*qd;</t>
  </si>
  <si>
    <t>ct=x4(| ,+|);</t>
  </si>
  <si>
    <t>t4=x4||ct;</t>
  </si>
  <si>
    <t>rt=t4(|+, |);</t>
  </si>
  <si>
    <t>t4=t4//rt;</t>
  </si>
  <si>
    <t>print 'Table 4: Intermediates for commodities';</t>
  </si>
  <si>
    <t>print t4(|rowname=r1 colname=c1 format=7.0|);</t>
  </si>
  <si>
    <t>* Aggregation of input-output tables;</t>
  </si>
  <si>
    <t>x5=x4||y;</t>
  </si>
  <si>
    <t>ct=x5(| ,+|);</t>
  </si>
  <si>
    <t>x5=x5||ct;</t>
  </si>
  <si>
    <t>rt=x5(|+, |);</t>
  </si>
  <si>
    <t>prim=rt-rt;</t>
  </si>
  <si>
    <t>val=rt(| ,1:3|);</t>
  </si>
  <si>
    <t>val=q`-val;                        * value added as residual;</t>
  </si>
  <si>
    <t>prim(| ,1:3|)=val;</t>
  </si>
  <si>
    <t>x5=x5//prim;</t>
  </si>
  <si>
    <t>x5=x5(| ,1:4|);</t>
  </si>
  <si>
    <t>x5=x5//rt;</t>
  </si>
  <si>
    <t>print 'Table 5: Input-output table with functional classification of branches';</t>
  </si>
  <si>
    <t>print x5(|rowname=r2 colname=c2 format=7.2|);</t>
  </si>
  <si>
    <t>g=inv(id-inv(C)*B)*inv(C)*Y;              * output;</t>
  </si>
  <si>
    <t>A=inv(C)*B;          print A;</t>
  </si>
  <si>
    <t>gd=diag(g);</t>
  </si>
  <si>
    <t>x6=A*gd;</t>
  </si>
  <si>
    <t>ct=x6(| ,+|);</t>
  </si>
  <si>
    <t>t6=x6||ct;</t>
  </si>
  <si>
    <t>rt=t6(|+, |);</t>
  </si>
  <si>
    <t>t6=t6//rt;</t>
  </si>
  <si>
    <t>print 'Table 6: Intermediates for industries';</t>
  </si>
  <si>
    <t>print t6 (|rowname=r1 colname=c1 format=7.0|);</t>
  </si>
  <si>
    <t>val=x1(|4,1:3|);</t>
  </si>
  <si>
    <t>x7=x6//val;</t>
  </si>
  <si>
    <t>rt=x7(|+, |);</t>
  </si>
  <si>
    <t>x7=x7//rt;</t>
  </si>
  <si>
    <t>ct=x7(| ,+|);</t>
  </si>
  <si>
    <t>fin=ct-ct;</t>
  </si>
  <si>
    <t>out=x7(|5,1:3|);</t>
  </si>
  <si>
    <t>dem=out`-ct(|1:3, |);              * final demand as residual;</t>
  </si>
  <si>
    <t>fin(|1:3, |)=dem;</t>
  </si>
  <si>
    <t>x7=x7||fin;</t>
  </si>
  <si>
    <t>x7=x7(|1:4,1:4|);</t>
  </si>
  <si>
    <t>x7=x7(| ,1:4|);</t>
  </si>
  <si>
    <t>x7=x7||ct;</t>
  </si>
  <si>
    <t>print 'Table 7: Input-output table with institutional classification of branches';</t>
  </si>
  <si>
    <t>print x7(|rowname=r2 colname=c2 format=7.2|);</t>
  </si>
  <si>
    <t>Model B: Industry technology</t>
  </si>
  <si>
    <t>Each commodity is produced in constant proportions of the various branches.</t>
  </si>
  <si>
    <t>No structural change of rows in the make matrix.</t>
  </si>
  <si>
    <t>print 'INDUSTRY TECHNOLOGY';</t>
  </si>
  <si>
    <t>u=x1(|1:3,1:3|);           * Use matrix;</t>
  </si>
  <si>
    <t>v=m1(|1:3,1:3|);           * Make matrix;</t>
  </si>
  <si>
    <t>* q=inv(id-B*inv(D))*Y;</t>
  </si>
  <si>
    <t>q=inv(id-B*D)*Y;             print q;</t>
  </si>
  <si>
    <t>* A=B*inv(D);</t>
  </si>
  <si>
    <t>A=B*D;                print A;</t>
  </si>
  <si>
    <t>x8=A*qd;</t>
  </si>
  <si>
    <t>ct=x8(| ,+|);</t>
  </si>
  <si>
    <t>t8=x8||ct;</t>
  </si>
  <si>
    <t>rt=t8(|+, |);</t>
  </si>
  <si>
    <t>t8=t8//rt;</t>
  </si>
  <si>
    <t>print 'Table 8: Intermediates for commodities';</t>
  </si>
  <si>
    <t>print t8(|rowname=r1 colname=c1 format=7.0|);</t>
  </si>
  <si>
    <t>x9=x8||y;</t>
  </si>
  <si>
    <t>ct=x9(| ,+|);</t>
  </si>
  <si>
    <t>x9=x9||ct;</t>
  </si>
  <si>
    <t>rt=x9(|+, |);</t>
  </si>
  <si>
    <t>x9=x9//prim;</t>
  </si>
  <si>
    <t>x9=x9(| ,1:4|);</t>
  </si>
  <si>
    <t>x9=x9//rt;</t>
  </si>
  <si>
    <t>print 'Table 9: Input-output table with functional classification of branches';</t>
  </si>
  <si>
    <t>print x9(|rowname=r2 colname=c2 format=7.2|);</t>
  </si>
  <si>
    <t>* q=inv(id-inv(D)*B)*D*Y;              * output;</t>
  </si>
  <si>
    <t>q=inv(id-D*B)*D*Y;              * output;</t>
  </si>
  <si>
    <t>* A=inv(D)*B;</t>
  </si>
  <si>
    <t>A=D*B;           print A;</t>
  </si>
  <si>
    <t>x10=A*qd;</t>
  </si>
  <si>
    <t>ct=x10(| ,+|);</t>
  </si>
  <si>
    <t>t10=x10||ct;</t>
  </si>
  <si>
    <t>rt=t10(|+, |);</t>
  </si>
  <si>
    <t>t10=t10//rt;</t>
  </si>
  <si>
    <t>print 'Table 10: Intermediates for industries';</t>
  </si>
  <si>
    <t>print t10(|rowname=r2 colname=c2 format=7.0|);</t>
  </si>
  <si>
    <t>x11=x10//val;</t>
  </si>
  <si>
    <t>rt=x11(|+, |);</t>
  </si>
  <si>
    <t>x11=x11//rt;</t>
  </si>
  <si>
    <t>ct=x11(| ,+|);</t>
  </si>
  <si>
    <t>out=x11(|5,1:3|);</t>
  </si>
  <si>
    <t>x11=x11||fin;</t>
  </si>
  <si>
    <t>x11=x11(|1:4,1:4|);</t>
  </si>
  <si>
    <t>x11=x11(| ,1:4|);</t>
  </si>
  <si>
    <t>x11=x11||ct;</t>
  </si>
  <si>
    <t>print 'Table 11: Input-output table with institutional classification of branches';</t>
  </si>
  <si>
    <t>print x11(|rowname=r2 colname=c2 format=7.2|);</t>
  </si>
  <si>
    <t>* Zero;</t>
  </si>
  <si>
    <t>* pwq=x1(|5,1:3|);                   * Output;</t>
  </si>
  <si>
    <t>* i=loc(pwq=0);                      * find all zero values in variable;</t>
  </si>
  <si>
    <t>* pwq[i]=1;                          * replace all zero elements with one;</t>
  </si>
  <si>
    <t>* pwi=pwq##-1;                       * 1/output;</t>
  </si>
  <si>
    <t>* pwd=diag(pwi);                     * Diagonal matrix of output;</t>
  </si>
  <si>
    <t>* Model C: Hybrid technology;</t>
  </si>
  <si>
    <t>print 'HYBRID TECHNOLGY';</t>
  </si>
  <si>
    <t>m3=m3(|1:3,1:3|);</t>
  </si>
  <si>
    <t>m4=m4(|1:3,1:3|);</t>
  </si>
  <si>
    <t>print m3; print m4;</t>
  </si>
  <si>
    <t>use=x1;</t>
  </si>
  <si>
    <t>g1=m3(| ,+|);  print g1;     * industry output vector;</t>
  </si>
  <si>
    <t>g1=diag(g1);                 * diagonal matrix of industry output;</t>
  </si>
  <si>
    <t>print m3;</t>
  </si>
  <si>
    <t>m3=m3`;</t>
  </si>
  <si>
    <t>z1=m3*inv(g1);               * Product mix matrix;</t>
  </si>
  <si>
    <t>print 'Table 14: Product mix matrix for hybrid technology';</t>
  </si>
  <si>
    <t>print z1 (|rowname=r1 colname=c1 format=7.4|);</t>
  </si>
  <si>
    <t>q2=m1(|+, |);                * commodity output vector;</t>
  </si>
  <si>
    <t>q2=diag(q2);                 * diagonal matrix of commodity output;</t>
  </si>
  <si>
    <t>q2=inv(q2);                  * inverse of commodity output;</t>
  </si>
  <si>
    <t>d2=m4*q2;                   * Market shares matrix;</t>
  </si>
  <si>
    <t>print 'Table 15: Market shares matrix for hybrid technology';</t>
  </si>
  <si>
    <t>print d2 (|rowname=r1 colname=c1 format=7.4|);</t>
  </si>
  <si>
    <t>ic=id(| ,+|);</t>
  </si>
  <si>
    <t>sum1=d2`*ic;</t>
  </si>
  <si>
    <t>sum1=diag(sum1);</t>
  </si>
  <si>
    <t>sum1=inv(z1)*(id-sum1);</t>
  </si>
  <si>
    <t>r=(sum1+d2);</t>
  </si>
  <si>
    <t>print 'Table 16: Hybrid technolgy transformation matrix';</t>
  </si>
  <si>
    <t>print r (|rowname=r1 colname=c1 format=7.4|);</t>
  </si>
  <si>
    <t>b=b(|1:3,1:3|);</t>
  </si>
  <si>
    <t>a=b*r;</t>
  </si>
  <si>
    <t>a=a(|1:3,1:3|);</t>
  </si>
  <si>
    <t>b=id-a;</t>
  </si>
  <si>
    <t>c=inv(b);</t>
  </si>
  <si>
    <t>y=use(|1:3,4|);</t>
  </si>
  <si>
    <t>* rm=rb*r;</t>
  </si>
  <si>
    <t>* print 'Table 17: Total requirements matrix';</t>
  </si>
  <si>
    <t>* print rm (|rowname=r1 colname=c1 format=7.4|);</t>
  </si>
  <si>
    <t>* g=rb*r*y;</t>
  </si>
  <si>
    <t>q=c*y;</t>
  </si>
  <si>
    <t>int=a*q;</t>
  </si>
  <si>
    <t>prod=int||y;</t>
  </si>
  <si>
    <t>sum1=prod(| ,+|);</t>
  </si>
  <si>
    <t>prod=prod||sum1;</t>
  </si>
  <si>
    <t>sum1=prod(|1:3,5|);</t>
  </si>
  <si>
    <t>sum1=sum1`;</t>
  </si>
  <si>
    <t>sum2=prod(|+, |);</t>
  </si>
  <si>
    <t>val=sum2-sum2;</t>
  </si>
  <si>
    <t>sum2=prod(|+,1:3|);</t>
  </si>
  <si>
    <t>val(| ,1:3|)=sum1-sum2;</t>
  </si>
  <si>
    <t>prod=prod//val;</t>
  </si>
  <si>
    <t>sum1=prod(|+, |);</t>
  </si>
  <si>
    <t>prod=prod//sum1;</t>
  </si>
  <si>
    <t>prod=prod(| ,1:4|);</t>
  </si>
  <si>
    <t>x1=prod||sum1;</t>
  </si>
  <si>
    <t>x2=x1(|1:3,1:3|);</t>
  </si>
  <si>
    <t>ct=x2(| ,+|);</t>
  </si>
  <si>
    <t>x2=x2||ct;</t>
  </si>
  <si>
    <t>rt=x2(|+, |);</t>
  </si>
  <si>
    <t>x2=x2//rt;</t>
  </si>
  <si>
    <t>c2={"Agricul" " Energy" "Manufac" "  Total"};</t>
  </si>
  <si>
    <t>r2={"Agricul" " Energy" "Manufac" "  Total"};</t>
  </si>
  <si>
    <t>print 'Table 18: Intermediates with hybrid technology';</t>
  </si>
  <si>
    <t>print x2 (|rowname=r2 colname=c2 format=7.0|);</t>
  </si>
  <si>
    <t>c3={"Agricul" " Energy" "Manufac" "Findema" " Output"};</t>
  </si>
  <si>
    <t>r3={"Agricul" " Energy" "Manufac" "Primary" "  Input"};</t>
  </si>
  <si>
    <t>print 'Table 19: Input-output table with hybrid technology';</t>
  </si>
  <si>
    <t>print x1 (|rowname=r3 colname=c3 format=7.2|);</t>
  </si>
  <si>
    <t>run io2;</t>
  </si>
  <si>
    <t>show names;</t>
  </si>
  <si>
    <t>* Stop Interactive Matrix Language;</t>
  </si>
  <si>
    <t>* End of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</si>
</sst>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0.0000"/>
    <numFmt numFmtId="166" formatCode="###\ ###\ ##0\ \ "/>
    <numFmt numFmtId="167" formatCode="###\ ###\ ##0.00\ \ "/>
    <numFmt numFmtId="168" formatCode="_ &quot;SFr.&quot;\ * #,##0.00_ ;_ &quot;SFr.&quot;\ * \-#,##0.00_ ;_ &quot;SFr.&quot;\ * &quot;-&quot;??_ ;_ @_ "/>
    <numFmt numFmtId="169" formatCode="General_)"/>
  </numFmts>
  <fonts count="14">
    <font>
      <sz val="10"/>
      <name val="Arial"/>
    </font>
    <font>
      <sz val="10"/>
      <name val="Arial"/>
      <family val="2"/>
    </font>
    <font>
      <b/>
      <sz val="10"/>
      <name val="Arial"/>
      <family val="2"/>
    </font>
    <font>
      <b/>
      <sz val="14"/>
      <name val="Arial"/>
      <family val="2"/>
    </font>
    <font>
      <b/>
      <sz val="12"/>
      <name val="Arial"/>
      <family val="2"/>
    </font>
    <font>
      <vertAlign val="superscript"/>
      <sz val="10"/>
      <name val="Arial"/>
      <family val="2"/>
    </font>
    <font>
      <sz val="12"/>
      <name val="Arial"/>
      <family val="2"/>
    </font>
    <font>
      <sz val="10"/>
      <color indexed="10"/>
      <name val="Arial"/>
      <family val="2"/>
    </font>
    <font>
      <vertAlign val="superscript"/>
      <sz val="10"/>
      <color indexed="10"/>
      <name val="Arial"/>
      <family val="2"/>
    </font>
    <font>
      <sz val="8"/>
      <name val="Arial"/>
      <family val="2"/>
    </font>
    <font>
      <b/>
      <sz val="12"/>
      <color rgb="FF0070C0"/>
      <name val="Arial"/>
      <family val="2"/>
    </font>
    <font>
      <sz val="12"/>
      <name val="Helv"/>
      <charset val="178"/>
    </font>
    <font>
      <i/>
      <sz val="10"/>
      <name val="Arial"/>
      <family val="2"/>
    </font>
    <font>
      <b/>
      <i/>
      <sz val="10"/>
      <name val="Arial"/>
      <family val="2"/>
    </font>
  </fonts>
  <fills count="10">
    <fill>
      <patternFill patternType="none"/>
    </fill>
    <fill>
      <patternFill patternType="gray125"/>
    </fill>
    <fill>
      <patternFill patternType="solid">
        <fgColor indexed="34"/>
        <bgColor indexed="64"/>
      </patternFill>
    </fill>
    <fill>
      <patternFill patternType="solid">
        <fgColor indexed="9"/>
        <bgColor indexed="64"/>
      </patternFill>
    </fill>
    <fill>
      <patternFill patternType="solid">
        <fgColor indexed="42"/>
        <bgColor indexed="64"/>
      </patternFill>
    </fill>
    <fill>
      <patternFill patternType="solid">
        <fgColor indexed="35"/>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CCFF"/>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6">
    <xf numFmtId="0" fontId="0" fillId="0" borderId="0"/>
    <xf numFmtId="164" fontId="1" fillId="0" borderId="0" applyFont="0" applyFill="0" applyBorder="0" applyAlignment="0" applyProtection="0"/>
    <xf numFmtId="168" fontId="1" fillId="0" borderId="0" applyFont="0" applyFill="0" applyBorder="0" applyAlignment="0" applyProtection="0"/>
    <xf numFmtId="0" fontId="1" fillId="0" borderId="0"/>
    <xf numFmtId="169" fontId="11" fillId="0" borderId="0"/>
    <xf numFmtId="0" fontId="1" fillId="0" borderId="0"/>
  </cellStyleXfs>
  <cellXfs count="359">
    <xf numFmtId="0" fontId="0" fillId="0" borderId="0" xfId="0"/>
    <xf numFmtId="0" fontId="0" fillId="0" borderId="0" xfId="0" applyAlignment="1">
      <alignment horizontal="right"/>
    </xf>
    <xf numFmtId="0" fontId="0" fillId="0" borderId="0" xfId="0" applyAlignment="1" applyProtection="1">
      <alignment horizontal="left" vertical="top"/>
      <protection locked="0"/>
    </xf>
    <xf numFmtId="1" fontId="0" fillId="0" borderId="0" xfId="0" applyNumberFormat="1" applyAlignment="1">
      <alignment horizontal="right"/>
    </xf>
    <xf numFmtId="0" fontId="2" fillId="0" borderId="0" xfId="0" applyFont="1"/>
    <xf numFmtId="165" fontId="0" fillId="0" borderId="0" xfId="0" applyNumberFormat="1"/>
    <xf numFmtId="0" fontId="0" fillId="0" borderId="1" xfId="0" applyBorder="1" applyAlignment="1">
      <alignment horizontal="right"/>
    </xf>
    <xf numFmtId="0" fontId="0" fillId="0" borderId="2" xfId="0" applyBorder="1"/>
    <xf numFmtId="0" fontId="0" fillId="0" borderId="3" xfId="0" applyBorder="1" applyAlignment="1">
      <alignment horizontal="right"/>
    </xf>
    <xf numFmtId="0" fontId="0" fillId="0" borderId="4"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1" xfId="0" applyNumberFormat="1" applyBorder="1" applyAlignment="1">
      <alignment horizontal="right"/>
    </xf>
    <xf numFmtId="1" fontId="0" fillId="0" borderId="6" xfId="0" applyNumberFormat="1" applyBorder="1" applyAlignment="1">
      <alignment horizontal="right"/>
    </xf>
    <xf numFmtId="1" fontId="0" fillId="0" borderId="8" xfId="0" applyNumberFormat="1" applyBorder="1" applyAlignment="1">
      <alignment horizontal="right"/>
    </xf>
    <xf numFmtId="1" fontId="0" fillId="0" borderId="9" xfId="0" applyNumberFormat="1" applyBorder="1" applyAlignment="1">
      <alignment horizontal="right"/>
    </xf>
    <xf numFmtId="0" fontId="0" fillId="0" borderId="6" xfId="0" applyBorder="1" applyAlignment="1">
      <alignment horizontal="right"/>
    </xf>
    <xf numFmtId="0" fontId="0" fillId="0" borderId="9" xfId="0" applyBorder="1" applyAlignment="1">
      <alignment horizontal="right"/>
    </xf>
    <xf numFmtId="165" fontId="0" fillId="0" borderId="1" xfId="0" applyNumberFormat="1" applyBorder="1" applyAlignment="1">
      <alignment horizontal="right"/>
    </xf>
    <xf numFmtId="165" fontId="0" fillId="0" borderId="6" xfId="0" applyNumberFormat="1" applyBorder="1" applyAlignment="1">
      <alignment horizontal="right"/>
    </xf>
    <xf numFmtId="165" fontId="0" fillId="0" borderId="8" xfId="0" applyNumberFormat="1" applyBorder="1" applyAlignment="1">
      <alignment horizontal="right"/>
    </xf>
    <xf numFmtId="165" fontId="0" fillId="0" borderId="9" xfId="0" applyNumberFormat="1" applyBorder="1" applyAlignment="1">
      <alignment horizontal="right"/>
    </xf>
    <xf numFmtId="165" fontId="0" fillId="0" borderId="1" xfId="0" applyNumberFormat="1" applyBorder="1"/>
    <xf numFmtId="165" fontId="0" fillId="0" borderId="6" xfId="0" applyNumberFormat="1" applyBorder="1"/>
    <xf numFmtId="165" fontId="0" fillId="0" borderId="8" xfId="0" applyNumberFormat="1" applyBorder="1"/>
    <xf numFmtId="165" fontId="0" fillId="0" borderId="9" xfId="0" applyNumberFormat="1" applyBorder="1"/>
    <xf numFmtId="0" fontId="3" fillId="0" borderId="0" xfId="0" applyFont="1"/>
    <xf numFmtId="2" fontId="0" fillId="0" borderId="0" xfId="0" applyNumberFormat="1"/>
    <xf numFmtId="2" fontId="0" fillId="0" borderId="6" xfId="0" applyNumberFormat="1" applyBorder="1" applyAlignment="1">
      <alignment horizontal="right"/>
    </xf>
    <xf numFmtId="2" fontId="0" fillId="0" borderId="9" xfId="0" applyNumberFormat="1" applyBorder="1" applyAlignment="1">
      <alignment horizontal="right"/>
    </xf>
    <xf numFmtId="2" fontId="0" fillId="0" borderId="1" xfId="0" applyNumberFormat="1" applyBorder="1"/>
    <xf numFmtId="2" fontId="0" fillId="0" borderId="6" xfId="0" applyNumberFormat="1" applyBorder="1"/>
    <xf numFmtId="2" fontId="0" fillId="0" borderId="8" xfId="0" applyNumberFormat="1" applyBorder="1"/>
    <xf numFmtId="2" fontId="0" fillId="0" borderId="9" xfId="0" applyNumberFormat="1" applyBorder="1"/>
    <xf numFmtId="2" fontId="0" fillId="0" borderId="1" xfId="0" applyNumberFormat="1" applyBorder="1" applyAlignment="1">
      <alignment horizontal="right"/>
    </xf>
    <xf numFmtId="2" fontId="0" fillId="2" borderId="1" xfId="0" applyNumberFormat="1" applyFill="1" applyBorder="1" applyAlignment="1">
      <alignment horizontal="right"/>
    </xf>
    <xf numFmtId="0" fontId="0" fillId="0" borderId="0" xfId="0" applyAlignment="1">
      <alignment horizontal="left"/>
    </xf>
    <xf numFmtId="0" fontId="0" fillId="0" borderId="8" xfId="0" applyBorder="1" applyAlignment="1">
      <alignment horizontal="right"/>
    </xf>
    <xf numFmtId="0" fontId="4" fillId="0" borderId="0" xfId="0" applyFont="1"/>
    <xf numFmtId="0" fontId="0" fillId="2" borderId="1" xfId="0" applyFill="1" applyBorder="1" applyAlignment="1">
      <alignment horizontal="right"/>
    </xf>
    <xf numFmtId="0" fontId="0" fillId="2" borderId="6" xfId="0" applyFill="1" applyBorder="1" applyAlignment="1">
      <alignment horizontal="right"/>
    </xf>
    <xf numFmtId="2" fontId="0" fillId="0" borderId="8" xfId="0" applyNumberFormat="1" applyBorder="1" applyAlignment="1">
      <alignment horizontal="right"/>
    </xf>
    <xf numFmtId="165" fontId="0" fillId="0" borderId="0" xfId="0" applyNumberFormat="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0" fontId="6" fillId="0" borderId="0" xfId="0" applyFont="1" applyAlignment="1">
      <alignment vertical="center"/>
    </xf>
    <xf numFmtId="0" fontId="0" fillId="0" borderId="0" xfId="0" applyAlignment="1">
      <alignment horizontal="center"/>
    </xf>
    <xf numFmtId="0" fontId="0" fillId="0" borderId="10" xfId="0"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4" xfId="0" applyBorder="1" applyAlignment="1">
      <alignment horizontal="center"/>
    </xf>
    <xf numFmtId="0" fontId="0" fillId="0" borderId="14" xfId="0"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 xfId="0" applyBorder="1" applyAlignment="1">
      <alignment horizontal="right" vertical="center"/>
    </xf>
    <xf numFmtId="0" fontId="7" fillId="0" borderId="0" xfId="0" applyFont="1"/>
    <xf numFmtId="0" fontId="0" fillId="0" borderId="21" xfId="0" applyBorder="1"/>
    <xf numFmtId="0" fontId="0" fillId="2" borderId="0" xfId="0" applyFill="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textRotation="90"/>
    </xf>
    <xf numFmtId="0" fontId="0" fillId="0" borderId="0" xfId="0" applyAlignment="1">
      <alignment horizontal="left" vertical="center"/>
    </xf>
    <xf numFmtId="2" fontId="0" fillId="0" borderId="0" xfId="0" applyNumberFormat="1" applyAlignment="1">
      <alignment horizontal="right"/>
    </xf>
    <xf numFmtId="0" fontId="4" fillId="0" borderId="0" xfId="0" applyFont="1" applyAlignment="1">
      <alignment vertical="center"/>
    </xf>
    <xf numFmtId="0" fontId="6" fillId="2" borderId="10" xfId="0" applyFont="1" applyFill="1" applyBorder="1" applyAlignment="1">
      <alignment vertical="center"/>
    </xf>
    <xf numFmtId="0" fontId="6" fillId="2" borderId="12" xfId="0" applyFont="1" applyFill="1" applyBorder="1" applyAlignment="1">
      <alignment horizontal="right" vertical="center" indent="1"/>
    </xf>
    <xf numFmtId="0" fontId="6" fillId="0" borderId="0" xfId="0" applyFont="1"/>
    <xf numFmtId="0" fontId="6" fillId="2" borderId="15" xfId="0" applyFont="1" applyFill="1" applyBorder="1" applyAlignment="1">
      <alignment horizontal="left" vertical="center" indent="1"/>
    </xf>
    <xf numFmtId="0" fontId="6" fillId="2" borderId="17" xfId="0" applyFont="1" applyFill="1" applyBorder="1" applyAlignment="1">
      <alignment horizontal="left" vertical="center" indent="1"/>
    </xf>
    <xf numFmtId="0" fontId="6" fillId="2" borderId="2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3" xfId="0" applyFont="1" applyFill="1" applyBorder="1" applyAlignment="1">
      <alignment horizontal="left" vertical="center" indent="1"/>
    </xf>
    <xf numFmtId="0" fontId="6" fillId="2" borderId="24" xfId="0" applyFont="1" applyFill="1" applyBorder="1" applyAlignment="1">
      <alignment horizontal="left" vertical="center" indent="1"/>
    </xf>
    <xf numFmtId="0" fontId="6" fillId="0" borderId="0" xfId="0" applyFont="1" applyAlignment="1">
      <alignment horizontal="right"/>
    </xf>
    <xf numFmtId="167" fontId="6" fillId="0" borderId="1" xfId="0" applyNumberFormat="1" applyFont="1" applyBorder="1" applyAlignment="1">
      <alignment horizontal="right" vertical="center"/>
    </xf>
    <xf numFmtId="167" fontId="6" fillId="0" borderId="25" xfId="0" applyNumberFormat="1" applyFont="1" applyBorder="1" applyAlignment="1">
      <alignment vertical="center"/>
    </xf>
    <xf numFmtId="167" fontId="6" fillId="0" borderId="24" xfId="0" applyNumberFormat="1" applyFont="1" applyBorder="1" applyAlignment="1">
      <alignment vertical="center"/>
    </xf>
    <xf numFmtId="167" fontId="6" fillId="0" borderId="26" xfId="0" applyNumberFormat="1" applyFont="1" applyBorder="1" applyAlignment="1">
      <alignment horizontal="right" vertical="center"/>
    </xf>
    <xf numFmtId="167" fontId="6" fillId="0" borderId="27" xfId="0" applyNumberFormat="1" applyFont="1" applyBorder="1" applyAlignment="1">
      <alignment vertical="center"/>
    </xf>
    <xf numFmtId="167" fontId="6" fillId="0" borderId="28" xfId="0" applyNumberFormat="1" applyFont="1" applyBorder="1" applyAlignment="1">
      <alignment vertical="center"/>
    </xf>
    <xf numFmtId="167" fontId="6" fillId="0" borderId="17" xfId="0" applyNumberFormat="1" applyFont="1" applyBorder="1" applyAlignment="1">
      <alignment vertical="center"/>
    </xf>
    <xf numFmtId="167" fontId="6" fillId="0" borderId="1" xfId="0" applyNumberFormat="1" applyFont="1" applyBorder="1" applyAlignment="1">
      <alignment horizontal="right"/>
    </xf>
    <xf numFmtId="167" fontId="6" fillId="0" borderId="1" xfId="0" applyNumberFormat="1" applyFont="1" applyBorder="1"/>
    <xf numFmtId="167" fontId="6" fillId="0" borderId="6" xfId="0" applyNumberFormat="1" applyFont="1" applyBorder="1"/>
    <xf numFmtId="167" fontId="6" fillId="0" borderId="26" xfId="0" applyNumberFormat="1" applyFont="1" applyBorder="1" applyAlignment="1">
      <alignment horizontal="right"/>
    </xf>
    <xf numFmtId="167" fontId="6" fillId="0" borderId="26" xfId="0" applyNumberFormat="1" applyFont="1" applyBorder="1"/>
    <xf numFmtId="167" fontId="6" fillId="0" borderId="21" xfId="0" applyNumberFormat="1" applyFont="1" applyBorder="1"/>
    <xf numFmtId="167" fontId="6" fillId="0" borderId="8" xfId="0" applyNumberFormat="1" applyFont="1" applyBorder="1"/>
    <xf numFmtId="167" fontId="6" fillId="0" borderId="9" xfId="0" applyNumberFormat="1" applyFont="1" applyBorder="1"/>
    <xf numFmtId="167" fontId="6" fillId="0" borderId="25" xfId="0" applyNumberFormat="1" applyFont="1" applyBorder="1"/>
    <xf numFmtId="167" fontId="6" fillId="0" borderId="24" xfId="0" applyNumberFormat="1" applyFont="1" applyBorder="1"/>
    <xf numFmtId="167" fontId="6" fillId="0" borderId="27" xfId="0" applyNumberFormat="1" applyFont="1" applyBorder="1"/>
    <xf numFmtId="167" fontId="6" fillId="0" borderId="28" xfId="0" applyNumberFormat="1" applyFont="1" applyBorder="1"/>
    <xf numFmtId="167" fontId="6" fillId="0" borderId="17" xfId="0" applyNumberFormat="1" applyFont="1" applyBorder="1"/>
    <xf numFmtId="0" fontId="2" fillId="0" borderId="13" xfId="0" applyFont="1" applyBorder="1" applyAlignment="1">
      <alignment horizontal="center"/>
    </xf>
    <xf numFmtId="0" fontId="2" fillId="0" borderId="30" xfId="0" applyFont="1" applyBorder="1" applyAlignment="1">
      <alignment horizontal="center"/>
    </xf>
    <xf numFmtId="0" fontId="2" fillId="0" borderId="14" xfId="0" applyFont="1" applyBorder="1" applyAlignment="1">
      <alignment horizontal="center"/>
    </xf>
    <xf numFmtId="0" fontId="0" fillId="0" borderId="30" xfId="0" applyBorder="1"/>
    <xf numFmtId="0" fontId="0" fillId="0" borderId="28" xfId="0" applyBorder="1"/>
    <xf numFmtId="0" fontId="0" fillId="4" borderId="10" xfId="0" applyFill="1" applyBorder="1"/>
    <xf numFmtId="0" fontId="0" fillId="4" borderId="11" xfId="0" applyFill="1" applyBorder="1"/>
    <xf numFmtId="0" fontId="0" fillId="4" borderId="15" xfId="0" applyFill="1" applyBorder="1"/>
    <xf numFmtId="0" fontId="0" fillId="4" borderId="16" xfId="0" applyFill="1" applyBorder="1"/>
    <xf numFmtId="0" fontId="2" fillId="4" borderId="15"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17" xfId="0" applyFont="1" applyFill="1" applyBorder="1" applyAlignment="1">
      <alignment horizontal="center" vertical="center"/>
    </xf>
    <xf numFmtId="0" fontId="0" fillId="4" borderId="13" xfId="0" applyFill="1" applyBorder="1"/>
    <xf numFmtId="0" fontId="0" fillId="4" borderId="0" xfId="0" applyFill="1"/>
    <xf numFmtId="0" fontId="2" fillId="4" borderId="0" xfId="0" applyFont="1" applyFill="1"/>
    <xf numFmtId="0" fontId="4" fillId="0" borderId="0" xfId="0" applyFont="1" applyAlignment="1">
      <alignment horizontal="left" vertical="center"/>
    </xf>
    <xf numFmtId="0" fontId="0" fillId="0" borderId="47" xfId="0" applyBorder="1" applyAlignment="1">
      <alignment horizontal="right"/>
    </xf>
    <xf numFmtId="2" fontId="0" fillId="0" borderId="48" xfId="0" applyNumberFormat="1" applyBorder="1" applyAlignment="1">
      <alignment horizontal="right"/>
    </xf>
    <xf numFmtId="2" fontId="0" fillId="0" borderId="40" xfId="0" applyNumberFormat="1" applyBorder="1" applyAlignment="1">
      <alignment horizontal="right"/>
    </xf>
    <xf numFmtId="0" fontId="0" fillId="0" borderId="49" xfId="0" applyBorder="1" applyAlignment="1">
      <alignment horizontal="right"/>
    </xf>
    <xf numFmtId="2" fontId="0" fillId="0" borderId="24" xfId="0" applyNumberFormat="1" applyBorder="1" applyAlignment="1">
      <alignment horizontal="right"/>
    </xf>
    <xf numFmtId="2" fontId="0" fillId="0" borderId="46" xfId="0" applyNumberFormat="1" applyBorder="1" applyAlignment="1">
      <alignment horizontal="right"/>
    </xf>
    <xf numFmtId="0" fontId="1" fillId="0" borderId="0" xfId="0" applyFont="1"/>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4" fillId="0" borderId="16" xfId="0" applyFont="1" applyBorder="1" applyAlignment="1">
      <alignment wrapText="1"/>
    </xf>
    <xf numFmtId="0" fontId="6" fillId="0" borderId="0" xfId="0" applyFont="1" applyAlignment="1">
      <alignment horizontal="left" vertical="center" wrapText="1"/>
    </xf>
    <xf numFmtId="0" fontId="4" fillId="0" borderId="16" xfId="0" applyFont="1" applyBorder="1"/>
    <xf numFmtId="166" fontId="0" fillId="8" borderId="13" xfId="0" applyNumberFormat="1" applyFill="1" applyBorder="1" applyAlignment="1">
      <alignment horizontal="right"/>
    </xf>
    <xf numFmtId="166" fontId="0" fillId="8" borderId="0" xfId="0" applyNumberFormat="1" applyFill="1" applyAlignment="1">
      <alignment horizontal="right"/>
    </xf>
    <xf numFmtId="166" fontId="0" fillId="0" borderId="0" xfId="0" applyNumberFormat="1" applyAlignment="1">
      <alignment horizontal="right"/>
    </xf>
    <xf numFmtId="166" fontId="0" fillId="8" borderId="10" xfId="0" applyNumberFormat="1" applyFill="1" applyBorder="1" applyAlignment="1">
      <alignment horizontal="right"/>
    </xf>
    <xf numFmtId="166" fontId="0" fillId="8" borderId="11" xfId="0" applyNumberFormat="1" applyFill="1" applyBorder="1" applyAlignment="1">
      <alignment horizontal="right"/>
    </xf>
    <xf numFmtId="166" fontId="1" fillId="4" borderId="15" xfId="0" applyNumberFormat="1" applyFont="1" applyFill="1" applyBorder="1" applyAlignment="1">
      <alignment horizontal="right"/>
    </xf>
    <xf numFmtId="166" fontId="0" fillId="7" borderId="15" xfId="0" applyNumberFormat="1" applyFill="1" applyBorder="1" applyAlignment="1">
      <alignment horizontal="right"/>
    </xf>
    <xf numFmtId="166" fontId="0" fillId="7" borderId="16" xfId="0" applyNumberFormat="1" applyFill="1" applyBorder="1" applyAlignment="1">
      <alignment horizontal="right"/>
    </xf>
    <xf numFmtId="166" fontId="0" fillId="7" borderId="17" xfId="0" applyNumberFormat="1" applyFill="1" applyBorder="1" applyAlignment="1">
      <alignment horizontal="right"/>
    </xf>
    <xf numFmtId="0" fontId="1" fillId="4" borderId="11" xfId="0" applyFont="1" applyFill="1" applyBorder="1" applyAlignment="1">
      <alignment horizontal="left" vertical="center"/>
    </xf>
    <xf numFmtId="0" fontId="1" fillId="4" borderId="17" xfId="0" applyFont="1" applyFill="1" applyBorder="1" applyAlignment="1">
      <alignment horizontal="center" vertical="center" wrapText="1"/>
    </xf>
    <xf numFmtId="0" fontId="1" fillId="4" borderId="12" xfId="0" applyFont="1" applyFill="1" applyBorder="1" applyAlignment="1">
      <alignment horizontal="left" vertical="center"/>
    </xf>
    <xf numFmtId="0" fontId="1" fillId="4" borderId="14" xfId="0" applyFont="1" applyFill="1" applyBorder="1" applyAlignment="1">
      <alignment horizontal="left" vertical="center"/>
    </xf>
    <xf numFmtId="0" fontId="1" fillId="4" borderId="14" xfId="0" applyFont="1" applyFill="1" applyBorder="1" applyAlignment="1">
      <alignment horizontal="left" vertical="center" wrapText="1"/>
    </xf>
    <xf numFmtId="0" fontId="1" fillId="4" borderId="0" xfId="0" applyFont="1" applyFill="1" applyAlignment="1">
      <alignment horizontal="left" vertical="center"/>
    </xf>
    <xf numFmtId="166" fontId="0" fillId="8" borderId="13" xfId="0" applyNumberFormat="1" applyFill="1" applyBorder="1" applyAlignment="1">
      <alignment horizontal="right" vertical="center"/>
    </xf>
    <xf numFmtId="166" fontId="0" fillId="8" borderId="0" xfId="0" applyNumberFormat="1" applyFill="1" applyAlignment="1">
      <alignment horizontal="right" vertical="center"/>
    </xf>
    <xf numFmtId="166" fontId="0" fillId="7" borderId="58" xfId="0" applyNumberFormat="1" applyFill="1" applyBorder="1" applyAlignment="1">
      <alignment horizontal="right" vertical="center"/>
    </xf>
    <xf numFmtId="166" fontId="0" fillId="8" borderId="58" xfId="0" applyNumberFormat="1" applyFill="1" applyBorder="1" applyAlignment="1">
      <alignment horizontal="right" vertical="center"/>
    </xf>
    <xf numFmtId="166" fontId="0" fillId="8" borderId="12" xfId="0" applyNumberFormat="1" applyFill="1" applyBorder="1" applyAlignment="1">
      <alignment horizontal="right"/>
    </xf>
    <xf numFmtId="166" fontId="0" fillId="8" borderId="14" xfId="0" applyNumberFormat="1" applyFill="1" applyBorder="1" applyAlignment="1">
      <alignment horizontal="right"/>
    </xf>
    <xf numFmtId="166" fontId="1" fillId="4" borderId="55" xfId="0" applyNumberFormat="1" applyFont="1" applyFill="1" applyBorder="1" applyAlignment="1">
      <alignment horizontal="right"/>
    </xf>
    <xf numFmtId="166" fontId="0" fillId="7" borderId="55" xfId="0" applyNumberFormat="1" applyFill="1" applyBorder="1" applyAlignment="1">
      <alignment horizontal="right" vertical="center"/>
    </xf>
    <xf numFmtId="166" fontId="0" fillId="7" borderId="61" xfId="0" applyNumberFormat="1" applyFill="1" applyBorder="1" applyAlignment="1">
      <alignment horizontal="right" vertical="center"/>
    </xf>
    <xf numFmtId="166" fontId="0" fillId="7" borderId="57" xfId="0" applyNumberFormat="1" applyFill="1" applyBorder="1" applyAlignment="1">
      <alignment horizontal="right" vertical="center"/>
    </xf>
    <xf numFmtId="166" fontId="0" fillId="6" borderId="55" xfId="0" applyNumberFormat="1" applyFill="1" applyBorder="1" applyAlignment="1">
      <alignment horizontal="right"/>
    </xf>
    <xf numFmtId="166" fontId="0" fillId="6" borderId="61" xfId="0" applyNumberFormat="1" applyFill="1" applyBorder="1" applyAlignment="1">
      <alignment horizontal="right"/>
    </xf>
    <xf numFmtId="166" fontId="0" fillId="6" borderId="56" xfId="0" applyNumberFormat="1" applyFill="1" applyBorder="1" applyAlignment="1">
      <alignment horizontal="right"/>
    </xf>
    <xf numFmtId="0" fontId="1" fillId="4" borderId="0" xfId="0" applyFont="1" applyFill="1" applyAlignment="1">
      <alignment horizontal="left" vertical="center" wrapText="1"/>
    </xf>
    <xf numFmtId="166" fontId="0" fillId="8" borderId="15" xfId="0" applyNumberFormat="1" applyFill="1" applyBorder="1" applyAlignment="1">
      <alignment horizontal="right"/>
    </xf>
    <xf numFmtId="166" fontId="0" fillId="8" borderId="16" xfId="0" applyNumberFormat="1" applyFill="1" applyBorder="1" applyAlignment="1">
      <alignment horizontal="right"/>
    </xf>
    <xf numFmtId="166" fontId="0" fillId="6" borderId="15" xfId="0" applyNumberFormat="1" applyFill="1" applyBorder="1" applyAlignment="1">
      <alignment horizontal="right"/>
    </xf>
    <xf numFmtId="166" fontId="0" fillId="6" borderId="16" xfId="0" applyNumberFormat="1" applyFill="1" applyBorder="1" applyAlignment="1">
      <alignment horizontal="right"/>
    </xf>
    <xf numFmtId="166" fontId="0" fillId="6" borderId="17" xfId="0" applyNumberFormat="1" applyFill="1" applyBorder="1" applyAlignment="1">
      <alignment horizontal="right"/>
    </xf>
    <xf numFmtId="166" fontId="0" fillId="8" borderId="17" xfId="0" applyNumberFormat="1" applyFill="1" applyBorder="1" applyAlignment="1">
      <alignment horizontal="right"/>
    </xf>
    <xf numFmtId="166" fontId="1" fillId="4" borderId="61" xfId="0" applyNumberFormat="1" applyFont="1" applyFill="1" applyBorder="1" applyAlignment="1">
      <alignment horizontal="left"/>
    </xf>
    <xf numFmtId="166" fontId="1" fillId="4" borderId="16" xfId="0" applyNumberFormat="1" applyFont="1" applyFill="1" applyBorder="1" applyAlignment="1">
      <alignment horizontal="left"/>
    </xf>
    <xf numFmtId="166" fontId="0" fillId="0" borderId="0" xfId="0" applyNumberFormat="1" applyAlignment="1">
      <alignment horizontal="left"/>
    </xf>
    <xf numFmtId="166" fontId="0" fillId="7" borderId="58" xfId="0" applyNumberFormat="1" applyFill="1" applyBorder="1" applyAlignment="1">
      <alignment horizontal="center" vertical="center"/>
    </xf>
    <xf numFmtId="166" fontId="0" fillId="7" borderId="57" xfId="0" applyNumberFormat="1" applyFill="1" applyBorder="1" applyAlignment="1">
      <alignment horizontal="center" vertical="center"/>
    </xf>
    <xf numFmtId="166" fontId="0" fillId="7" borderId="12" xfId="0" applyNumberFormat="1" applyFill="1" applyBorder="1" applyAlignment="1">
      <alignment horizontal="center"/>
    </xf>
    <xf numFmtId="166" fontId="0" fillId="7" borderId="14" xfId="0" applyNumberFormat="1" applyFill="1" applyBorder="1" applyAlignment="1">
      <alignment horizontal="center"/>
    </xf>
    <xf numFmtId="166" fontId="0" fillId="7" borderId="56" xfId="0" applyNumberFormat="1" applyFill="1" applyBorder="1" applyAlignment="1">
      <alignment horizontal="center"/>
    </xf>
    <xf numFmtId="166" fontId="1" fillId="7" borderId="17" xfId="0" applyNumberFormat="1" applyFont="1" applyFill="1" applyBorder="1" applyAlignment="1">
      <alignment horizontal="center"/>
    </xf>
    <xf numFmtId="166" fontId="1" fillId="9" borderId="16" xfId="0" applyNumberFormat="1" applyFont="1" applyFill="1" applyBorder="1" applyAlignment="1">
      <alignment horizontal="left"/>
    </xf>
    <xf numFmtId="166" fontId="0" fillId="9" borderId="15" xfId="0" applyNumberFormat="1" applyFill="1" applyBorder="1" applyAlignment="1">
      <alignment horizontal="right"/>
    </xf>
    <xf numFmtId="166" fontId="0" fillId="9" borderId="16" xfId="0" applyNumberFormat="1" applyFill="1" applyBorder="1" applyAlignment="1">
      <alignment horizontal="right"/>
    </xf>
    <xf numFmtId="166" fontId="0" fillId="9" borderId="17" xfId="0" applyNumberFormat="1" applyFill="1" applyBorder="1" applyAlignment="1">
      <alignment horizontal="right"/>
    </xf>
    <xf numFmtId="166" fontId="0" fillId="9" borderId="56" xfId="0" applyNumberFormat="1" applyFill="1" applyBorder="1" applyAlignment="1">
      <alignment horizontal="center"/>
    </xf>
    <xf numFmtId="166" fontId="0" fillId="9" borderId="0" xfId="0" applyNumberFormat="1" applyFill="1" applyAlignment="1">
      <alignment horizontal="right"/>
    </xf>
    <xf numFmtId="166" fontId="0" fillId="9" borderId="0" xfId="0" applyNumberFormat="1" applyFill="1" applyAlignment="1">
      <alignment horizontal="left"/>
    </xf>
    <xf numFmtId="166" fontId="0" fillId="0" borderId="10" xfId="0" applyNumberFormat="1" applyBorder="1" applyAlignment="1">
      <alignment horizontal="right"/>
    </xf>
    <xf numFmtId="166" fontId="0" fillId="0" borderId="11" xfId="0" applyNumberFormat="1" applyBorder="1" applyAlignment="1">
      <alignment horizontal="right"/>
    </xf>
    <xf numFmtId="166" fontId="0" fillId="0" borderId="12" xfId="0" applyNumberFormat="1" applyBorder="1" applyAlignment="1">
      <alignment horizontal="right"/>
    </xf>
    <xf numFmtId="166" fontId="0" fillId="0" borderId="13" xfId="0" applyNumberFormat="1" applyBorder="1" applyAlignment="1">
      <alignment horizontal="left"/>
    </xf>
    <xf numFmtId="166" fontId="0" fillId="0" borderId="14" xfId="0" applyNumberFormat="1" applyBorder="1" applyAlignment="1">
      <alignment horizontal="right"/>
    </xf>
    <xf numFmtId="0" fontId="0" fillId="9" borderId="0" xfId="0" applyFill="1"/>
    <xf numFmtId="166" fontId="2" fillId="0" borderId="0" xfId="0" applyNumberFormat="1" applyFont="1" applyAlignment="1">
      <alignment horizontal="center" vertical="center"/>
    </xf>
    <xf numFmtId="0" fontId="6" fillId="0" borderId="16" xfId="0" applyFont="1" applyBorder="1" applyAlignment="1">
      <alignment vertical="center"/>
    </xf>
    <xf numFmtId="166" fontId="0" fillId="0" borderId="14" xfId="0" applyNumberFormat="1" applyBorder="1" applyAlignment="1">
      <alignment horizontal="left"/>
    </xf>
    <xf numFmtId="0" fontId="4" fillId="0" borderId="16" xfId="0" applyFont="1" applyBorder="1" applyAlignment="1">
      <alignment vertical="center" wrapText="1"/>
    </xf>
    <xf numFmtId="0" fontId="4" fillId="0" borderId="16" xfId="0" applyFont="1" applyBorder="1" applyAlignment="1">
      <alignment vertical="center"/>
    </xf>
    <xf numFmtId="0" fontId="0" fillId="0" borderId="0" xfId="0" applyAlignment="1">
      <alignment vertical="center"/>
    </xf>
    <xf numFmtId="166" fontId="1" fillId="4" borderId="13" xfId="0" applyNumberFormat="1" applyFont="1" applyFill="1" applyBorder="1" applyAlignment="1">
      <alignment horizontal="right"/>
    </xf>
    <xf numFmtId="166" fontId="1" fillId="4" borderId="0" xfId="0" applyNumberFormat="1" applyFont="1" applyFill="1" applyAlignment="1">
      <alignment horizontal="left" wrapText="1"/>
    </xf>
    <xf numFmtId="166" fontId="0" fillId="9" borderId="13" xfId="0" applyNumberFormat="1" applyFill="1" applyBorder="1" applyAlignment="1">
      <alignment horizontal="right"/>
    </xf>
    <xf numFmtId="166" fontId="0" fillId="9" borderId="14" xfId="0" applyNumberFormat="1" applyFill="1" applyBorder="1" applyAlignment="1">
      <alignment horizontal="right"/>
    </xf>
    <xf numFmtId="166" fontId="0" fillId="6" borderId="13" xfId="0" applyNumberFormat="1" applyFill="1" applyBorder="1" applyAlignment="1">
      <alignment horizontal="right"/>
    </xf>
    <xf numFmtId="166" fontId="0" fillId="6" borderId="0" xfId="0" applyNumberFormat="1" applyFill="1" applyAlignment="1">
      <alignment horizontal="right"/>
    </xf>
    <xf numFmtId="166" fontId="0" fillId="6" borderId="14" xfId="0" applyNumberFormat="1" applyFill="1" applyBorder="1" applyAlignment="1">
      <alignment horizontal="right"/>
    </xf>
    <xf numFmtId="166" fontId="0" fillId="9" borderId="12" xfId="0" applyNumberFormat="1" applyFill="1" applyBorder="1" applyAlignment="1">
      <alignment horizontal="center"/>
    </xf>
    <xf numFmtId="166" fontId="1" fillId="4" borderId="62" xfId="0" applyNumberFormat="1" applyFont="1" applyFill="1" applyBorder="1" applyAlignment="1">
      <alignment horizontal="right"/>
    </xf>
    <xf numFmtId="166" fontId="1" fillId="9" borderId="63" xfId="0" applyNumberFormat="1" applyFont="1" applyFill="1" applyBorder="1" applyAlignment="1">
      <alignment horizontal="left"/>
    </xf>
    <xf numFmtId="166" fontId="0" fillId="9" borderId="62" xfId="0" applyNumberFormat="1" applyFill="1" applyBorder="1" applyAlignment="1">
      <alignment horizontal="right"/>
    </xf>
    <xf numFmtId="166" fontId="0" fillId="9" borderId="63" xfId="0" applyNumberFormat="1" applyFill="1" applyBorder="1" applyAlignment="1">
      <alignment horizontal="right"/>
    </xf>
    <xf numFmtId="166" fontId="0" fillId="9" borderId="64" xfId="0" applyNumberFormat="1" applyFill="1" applyBorder="1" applyAlignment="1">
      <alignment horizontal="right"/>
    </xf>
    <xf numFmtId="166" fontId="0" fillId="6" borderId="62" xfId="0" applyNumberFormat="1" applyFill="1" applyBorder="1" applyAlignment="1">
      <alignment horizontal="right"/>
    </xf>
    <xf numFmtId="166" fontId="0" fillId="6" borderId="63" xfId="0" applyNumberFormat="1" applyFill="1" applyBorder="1" applyAlignment="1">
      <alignment horizontal="right"/>
    </xf>
    <xf numFmtId="166" fontId="0" fillId="6" borderId="64" xfId="0" applyNumberFormat="1" applyFill="1" applyBorder="1" applyAlignment="1">
      <alignment horizontal="right"/>
    </xf>
    <xf numFmtId="166" fontId="0" fillId="9" borderId="64" xfId="0" applyNumberFormat="1" applyFill="1" applyBorder="1" applyAlignment="1">
      <alignment horizontal="center"/>
    </xf>
    <xf numFmtId="166" fontId="1" fillId="4" borderId="56" xfId="0" applyNumberFormat="1" applyFont="1" applyFill="1" applyBorder="1" applyAlignment="1">
      <alignment horizontal="left"/>
    </xf>
    <xf numFmtId="0" fontId="1" fillId="0" borderId="0" xfId="0" applyFont="1" applyAlignment="1">
      <alignment vertical="center"/>
    </xf>
    <xf numFmtId="0" fontId="0" fillId="0" borderId="13" xfId="0" applyBorder="1" applyAlignment="1">
      <alignment vertical="center"/>
    </xf>
    <xf numFmtId="0" fontId="1" fillId="0" borderId="13" xfId="0" applyFont="1" applyBorder="1" applyAlignment="1">
      <alignment vertical="center"/>
    </xf>
    <xf numFmtId="0" fontId="0" fillId="0" borderId="13" xfId="0"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166" fontId="1" fillId="4" borderId="63" xfId="0" applyNumberFormat="1" applyFont="1" applyFill="1" applyBorder="1" applyAlignment="1">
      <alignment horizontal="left" wrapText="1"/>
    </xf>
    <xf numFmtId="166" fontId="0" fillId="8" borderId="62" xfId="0" applyNumberFormat="1" applyFill="1" applyBorder="1" applyAlignment="1">
      <alignment horizontal="right"/>
    </xf>
    <xf numFmtId="166" fontId="0" fillId="8" borderId="63" xfId="0" applyNumberFormat="1" applyFill="1" applyBorder="1" applyAlignment="1">
      <alignment horizontal="right"/>
    </xf>
    <xf numFmtId="166" fontId="0" fillId="8" borderId="64" xfId="0" applyNumberFormat="1" applyFill="1" applyBorder="1" applyAlignment="1">
      <alignment horizontal="right"/>
    </xf>
    <xf numFmtId="166" fontId="0" fillId="7" borderId="64" xfId="0" applyNumberFormat="1" applyFill="1" applyBorder="1" applyAlignment="1">
      <alignment horizontal="center"/>
    </xf>
    <xf numFmtId="0" fontId="1" fillId="9" borderId="0" xfId="0" applyFont="1" applyFill="1"/>
    <xf numFmtId="0" fontId="1" fillId="0" borderId="11" xfId="0" applyFont="1" applyBorder="1"/>
    <xf numFmtId="0" fontId="1" fillId="0" borderId="16" xfId="0" applyFont="1" applyBorder="1"/>
    <xf numFmtId="0" fontId="1" fillId="0" borderId="0" xfId="0" applyFont="1" applyAlignment="1" applyProtection="1">
      <alignment horizontal="left" vertical="top"/>
      <protection locked="0"/>
    </xf>
    <xf numFmtId="0" fontId="1" fillId="4" borderId="10" xfId="0" applyFont="1" applyFill="1" applyBorder="1" applyAlignment="1">
      <alignment vertical="center"/>
    </xf>
    <xf numFmtId="0" fontId="1" fillId="4" borderId="12" xfId="0" applyFont="1" applyFill="1" applyBorder="1" applyAlignment="1">
      <alignment horizontal="right" vertical="center" indent="1"/>
    </xf>
    <xf numFmtId="0" fontId="1" fillId="4" borderId="15" xfId="0" applyFont="1" applyFill="1" applyBorder="1" applyAlignment="1">
      <alignment horizontal="left" vertical="center" indent="1"/>
    </xf>
    <xf numFmtId="0" fontId="1" fillId="4" borderId="17" xfId="0" applyFont="1" applyFill="1" applyBorder="1" applyAlignment="1">
      <alignment horizontal="left" vertical="center" indent="1"/>
    </xf>
    <xf numFmtId="0" fontId="1" fillId="4" borderId="22" xfId="0" applyFont="1" applyFill="1" applyBorder="1" applyAlignment="1">
      <alignment horizontal="center" vertical="center" wrapText="1"/>
    </xf>
    <xf numFmtId="0" fontId="1" fillId="4" borderId="8" xfId="0" applyFont="1" applyFill="1" applyBorder="1" applyAlignment="1">
      <alignment horizontal="center" vertical="center" wrapText="1"/>
    </xf>
    <xf numFmtId="166" fontId="1" fillId="3" borderId="29" xfId="0" applyNumberFormat="1" applyFont="1" applyFill="1" applyBorder="1" applyAlignment="1">
      <alignment horizontal="right" vertical="center"/>
    </xf>
    <xf numFmtId="166" fontId="1" fillId="3" borderId="14" xfId="0" applyNumberFormat="1" applyFont="1" applyFill="1" applyBorder="1" applyAlignment="1">
      <alignment vertical="center"/>
    </xf>
    <xf numFmtId="0" fontId="1" fillId="4" borderId="13" xfId="0" applyFont="1" applyFill="1" applyBorder="1" applyAlignment="1">
      <alignment horizontal="left" vertical="center" indent="1"/>
    </xf>
    <xf numFmtId="0" fontId="1" fillId="4" borderId="14" xfId="0" applyFont="1" applyFill="1" applyBorder="1" applyAlignment="1">
      <alignment horizontal="left" vertical="center" indent="1"/>
    </xf>
    <xf numFmtId="166" fontId="1" fillId="3" borderId="25" xfId="0" applyNumberFormat="1" applyFont="1" applyFill="1" applyBorder="1" applyAlignment="1">
      <alignment vertical="center"/>
    </xf>
    <xf numFmtId="166" fontId="1" fillId="3" borderId="22" xfId="0" applyNumberFormat="1" applyFont="1" applyFill="1" applyBorder="1" applyAlignment="1">
      <alignment vertical="center"/>
    </xf>
    <xf numFmtId="166" fontId="1" fillId="3" borderId="8" xfId="0" applyNumberFormat="1" applyFont="1" applyFill="1" applyBorder="1" applyAlignment="1">
      <alignment vertical="center"/>
    </xf>
    <xf numFmtId="166" fontId="1" fillId="3" borderId="17" xfId="0" applyNumberFormat="1" applyFont="1" applyFill="1" applyBorder="1" applyAlignment="1">
      <alignment vertical="center"/>
    </xf>
    <xf numFmtId="166" fontId="1" fillId="3" borderId="26" xfId="0" applyNumberFormat="1" applyFont="1" applyFill="1" applyBorder="1" applyAlignment="1">
      <alignment horizontal="right" vertical="center"/>
    </xf>
    <xf numFmtId="166" fontId="1" fillId="3" borderId="30" xfId="0" applyNumberFormat="1" applyFont="1" applyFill="1" applyBorder="1" applyAlignment="1">
      <alignment horizontal="right" vertical="center"/>
    </xf>
    <xf numFmtId="166" fontId="1" fillId="3" borderId="32" xfId="0" applyNumberFormat="1" applyFont="1" applyFill="1" applyBorder="1" applyAlignment="1">
      <alignment horizontal="right" vertical="center"/>
    </xf>
    <xf numFmtId="166" fontId="1" fillId="3" borderId="31" xfId="0" applyNumberFormat="1" applyFont="1" applyFill="1" applyBorder="1" applyAlignment="1">
      <alignment vertical="center"/>
    </xf>
    <xf numFmtId="166" fontId="1" fillId="3" borderId="28" xfId="0" applyNumberFormat="1" applyFont="1" applyFill="1" applyBorder="1" applyAlignment="1">
      <alignment vertical="center"/>
    </xf>
    <xf numFmtId="0" fontId="1" fillId="0" borderId="0" xfId="0" applyFont="1" applyAlignment="1">
      <alignment horizontal="left" vertical="center" indent="1"/>
    </xf>
    <xf numFmtId="166" fontId="1" fillId="0" borderId="0" xfId="0" applyNumberFormat="1" applyFont="1" applyAlignment="1">
      <alignment vertical="center"/>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2" fontId="1" fillId="3" borderId="45" xfId="0" applyNumberFormat="1" applyFont="1" applyFill="1" applyBorder="1" applyAlignment="1">
      <alignment horizontal="right" vertical="center"/>
    </xf>
    <xf numFmtId="2" fontId="1" fillId="3" borderId="33" xfId="0" applyNumberFormat="1" applyFont="1" applyFill="1" applyBorder="1" applyAlignment="1">
      <alignment horizontal="right" vertical="center"/>
    </xf>
    <xf numFmtId="2" fontId="1" fillId="3" borderId="21" xfId="0" applyNumberFormat="1" applyFont="1" applyFill="1" applyBorder="1" applyAlignment="1">
      <alignment horizontal="right" vertical="center"/>
    </xf>
    <xf numFmtId="2" fontId="1" fillId="3" borderId="38" xfId="0" applyNumberFormat="1" applyFont="1" applyFill="1" applyBorder="1" applyAlignment="1">
      <alignment horizontal="right" vertical="center"/>
    </xf>
    <xf numFmtId="2" fontId="1" fillId="3" borderId="30" xfId="0" applyNumberFormat="1" applyFont="1" applyFill="1" applyBorder="1" applyAlignment="1">
      <alignment horizontal="right" vertical="center"/>
    </xf>
    <xf numFmtId="2" fontId="1" fillId="3" borderId="39" xfId="0" applyNumberFormat="1" applyFont="1" applyFill="1" applyBorder="1" applyAlignment="1">
      <alignment horizontal="right" vertical="center"/>
    </xf>
    <xf numFmtId="2" fontId="1" fillId="3" borderId="29" xfId="0" applyNumberFormat="1" applyFont="1" applyFill="1" applyBorder="1" applyAlignment="1">
      <alignment horizontal="right" vertical="center"/>
    </xf>
    <xf numFmtId="2" fontId="1" fillId="3" borderId="44" xfId="0" applyNumberFormat="1" applyFont="1" applyFill="1" applyBorder="1" applyAlignment="1">
      <alignment horizontal="right" vertical="center"/>
    </xf>
    <xf numFmtId="2" fontId="1" fillId="3" borderId="32" xfId="0" applyNumberFormat="1" applyFont="1" applyFill="1" applyBorder="1" applyAlignment="1">
      <alignment horizontal="right" vertical="center"/>
    </xf>
    <xf numFmtId="2" fontId="1" fillId="3" borderId="41" xfId="0" applyNumberFormat="1" applyFont="1" applyFill="1" applyBorder="1" applyAlignment="1">
      <alignment horizontal="right" vertical="center"/>
    </xf>
    <xf numFmtId="2" fontId="1" fillId="3" borderId="19" xfId="0" applyNumberFormat="1" applyFont="1" applyFill="1" applyBorder="1" applyAlignment="1">
      <alignment horizontal="right" vertical="center"/>
    </xf>
    <xf numFmtId="2" fontId="1" fillId="3" borderId="36" xfId="0" applyNumberFormat="1" applyFont="1" applyFill="1" applyBorder="1" applyAlignment="1">
      <alignment vertical="center"/>
    </xf>
    <xf numFmtId="2" fontId="1" fillId="3" borderId="28" xfId="0" applyNumberFormat="1" applyFont="1" applyFill="1" applyBorder="1" applyAlignment="1">
      <alignment vertical="center"/>
    </xf>
    <xf numFmtId="2" fontId="1" fillId="3" borderId="37" xfId="0" applyNumberFormat="1" applyFont="1" applyFill="1" applyBorder="1" applyAlignment="1">
      <alignment vertical="center"/>
    </xf>
    <xf numFmtId="2" fontId="1" fillId="3" borderId="31" xfId="0" applyNumberFormat="1" applyFont="1" applyFill="1" applyBorder="1" applyAlignment="1">
      <alignment vertical="center"/>
    </xf>
    <xf numFmtId="2" fontId="1" fillId="3" borderId="7" xfId="0" applyNumberFormat="1" applyFont="1" applyFill="1" applyBorder="1" applyAlignment="1">
      <alignment vertical="center"/>
    </xf>
    <xf numFmtId="2" fontId="1" fillId="3" borderId="8" xfId="0" applyNumberFormat="1" applyFont="1" applyFill="1" applyBorder="1" applyAlignment="1">
      <alignment vertical="center"/>
    </xf>
    <xf numFmtId="2" fontId="1" fillId="3" borderId="9" xfId="0" applyNumberFormat="1" applyFont="1" applyFill="1" applyBorder="1" applyAlignment="1">
      <alignment vertical="center"/>
    </xf>
    <xf numFmtId="2" fontId="1" fillId="3" borderId="22" xfId="0" applyNumberFormat="1" applyFont="1" applyFill="1" applyBorder="1" applyAlignment="1">
      <alignment vertical="center"/>
    </xf>
    <xf numFmtId="2" fontId="1" fillId="3" borderId="26" xfId="0" applyNumberFormat="1" applyFont="1" applyFill="1" applyBorder="1" applyAlignment="1">
      <alignment horizontal="right" vertical="center"/>
    </xf>
    <xf numFmtId="2" fontId="1" fillId="3" borderId="14" xfId="0" applyNumberFormat="1" applyFont="1" applyFill="1" applyBorder="1" applyAlignment="1">
      <alignment vertical="center"/>
    </xf>
    <xf numFmtId="2" fontId="1" fillId="3" borderId="25" xfId="0" applyNumberFormat="1" applyFont="1" applyFill="1" applyBorder="1" applyAlignment="1">
      <alignment vertical="center"/>
    </xf>
    <xf numFmtId="2" fontId="1" fillId="3" borderId="17" xfId="0" applyNumberFormat="1" applyFont="1" applyFill="1" applyBorder="1" applyAlignment="1">
      <alignment vertical="center"/>
    </xf>
    <xf numFmtId="2" fontId="1" fillId="3" borderId="46" xfId="0" applyNumberFormat="1" applyFont="1" applyFill="1" applyBorder="1" applyAlignment="1">
      <alignment vertical="center"/>
    </xf>
    <xf numFmtId="2" fontId="1" fillId="3" borderId="43" xfId="0" applyNumberFormat="1" applyFont="1" applyFill="1" applyBorder="1" applyAlignment="1">
      <alignment horizontal="right" vertical="center"/>
    </xf>
    <xf numFmtId="2" fontId="1" fillId="3" borderId="12" xfId="0" applyNumberFormat="1" applyFont="1" applyFill="1" applyBorder="1" applyAlignment="1">
      <alignment vertical="center"/>
    </xf>
    <xf numFmtId="2" fontId="1" fillId="3" borderId="28" xfId="0" applyNumberFormat="1" applyFont="1" applyFill="1" applyBorder="1" applyAlignment="1">
      <alignment horizontal="right" vertical="center"/>
    </xf>
    <xf numFmtId="0" fontId="10" fillId="0" borderId="0" xfId="0" applyFont="1" applyAlignment="1">
      <alignment horizontal="left" vertical="center" wrapText="1"/>
    </xf>
    <xf numFmtId="0" fontId="1" fillId="4" borderId="12"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3" xfId="0" applyFont="1" applyFill="1" applyBorder="1" applyAlignment="1">
      <alignment horizontal="center" vertical="center" textRotation="90"/>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0" fillId="4" borderId="59" xfId="0" applyFill="1" applyBorder="1" applyAlignment="1">
      <alignment horizontal="center" vertical="center" wrapText="1"/>
    </xf>
    <xf numFmtId="0" fontId="0" fillId="4" borderId="50" xfId="0" applyFill="1" applyBorder="1" applyAlignment="1">
      <alignment horizontal="center" vertical="center" wrapText="1"/>
    </xf>
    <xf numFmtId="0" fontId="1" fillId="4" borderId="12"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50"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textRotation="91"/>
    </xf>
    <xf numFmtId="0" fontId="0" fillId="0" borderId="1" xfId="0" applyBorder="1" applyAlignment="1">
      <alignment horizontal="center" vertical="center" textRotation="91"/>
    </xf>
    <xf numFmtId="0" fontId="0" fillId="0" borderId="5" xfId="0" applyBorder="1" applyAlignment="1">
      <alignment horizontal="center" vertical="center" textRotation="92"/>
    </xf>
    <xf numFmtId="0" fontId="0" fillId="0" borderId="1" xfId="0" applyBorder="1" applyAlignment="1">
      <alignment horizontal="center" vertical="center" textRotation="92"/>
    </xf>
    <xf numFmtId="0" fontId="0" fillId="0" borderId="1" xfId="0" applyBorder="1" applyAlignment="1">
      <alignment horizont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4" borderId="51"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0"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4" borderId="13" xfId="0" applyFont="1" applyFill="1" applyBorder="1" applyAlignment="1">
      <alignment horizontal="left" vertical="center" indent="1"/>
    </xf>
    <xf numFmtId="0" fontId="1" fillId="4" borderId="14" xfId="0" applyFont="1" applyFill="1" applyBorder="1" applyAlignment="1">
      <alignment horizontal="left" vertical="center" indent="1"/>
    </xf>
    <xf numFmtId="0" fontId="1" fillId="4" borderId="54" xfId="0" applyFont="1" applyFill="1" applyBorder="1" applyAlignment="1">
      <alignment horizontal="left" vertical="center" indent="1"/>
    </xf>
    <xf numFmtId="0" fontId="1" fillId="4" borderId="46" xfId="0" applyFont="1" applyFill="1" applyBorder="1" applyAlignment="1">
      <alignment horizontal="left" vertical="center" indent="1"/>
    </xf>
    <xf numFmtId="0" fontId="1" fillId="4" borderId="20" xfId="0" applyFont="1" applyFill="1" applyBorder="1" applyAlignment="1">
      <alignment horizontal="left" vertical="center" indent="1"/>
    </xf>
    <xf numFmtId="0" fontId="1" fillId="4" borderId="25" xfId="0" applyFont="1" applyFill="1" applyBorder="1" applyAlignment="1">
      <alignment horizontal="left" vertical="center" indent="1"/>
    </xf>
    <xf numFmtId="0" fontId="0" fillId="4" borderId="51" xfId="0" applyFill="1" applyBorder="1" applyAlignment="1">
      <alignment horizontal="center"/>
    </xf>
    <xf numFmtId="0" fontId="0" fillId="4" borderId="52" xfId="0" applyFill="1" applyBorder="1" applyAlignment="1">
      <alignment horizontal="center"/>
    </xf>
    <xf numFmtId="0" fontId="0" fillId="4" borderId="49" xfId="0" applyFill="1" applyBorder="1" applyAlignment="1">
      <alignment horizontal="center"/>
    </xf>
    <xf numFmtId="0" fontId="0" fillId="5" borderId="0" xfId="0" applyFill="1" applyAlignment="1">
      <alignment horizontal="left" vertical="top" wrapText="1"/>
    </xf>
    <xf numFmtId="0" fontId="1" fillId="4" borderId="15" xfId="0" applyFont="1" applyFill="1" applyBorder="1" applyAlignment="1">
      <alignment horizontal="left" vertical="center" indent="1"/>
    </xf>
    <xf numFmtId="0" fontId="1" fillId="4" borderId="17" xfId="0" applyFont="1" applyFill="1" applyBorder="1" applyAlignment="1">
      <alignment horizontal="left" vertical="center" indent="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0" xfId="0" applyFont="1" applyFill="1" applyBorder="1" applyAlignment="1">
      <alignment horizontal="left" vertical="center" indent="1"/>
    </xf>
    <xf numFmtId="0" fontId="6" fillId="2" borderId="12" xfId="0" applyFont="1" applyFill="1" applyBorder="1" applyAlignment="1">
      <alignment horizontal="left" vertical="center" indent="1"/>
    </xf>
    <xf numFmtId="0" fontId="6" fillId="2" borderId="23" xfId="0" applyFont="1" applyFill="1" applyBorder="1" applyAlignment="1">
      <alignment horizontal="left" vertical="center" indent="1"/>
    </xf>
    <xf numFmtId="0" fontId="6" fillId="2" borderId="24"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14" xfId="0" applyFont="1" applyFill="1" applyBorder="1" applyAlignment="1">
      <alignment horizontal="left" vertical="center" indent="1"/>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164" fontId="6" fillId="2" borderId="15" xfId="1" applyFont="1" applyFill="1" applyBorder="1" applyAlignment="1">
      <alignment horizontal="left" vertical="center" indent="1"/>
    </xf>
    <xf numFmtId="164" fontId="6" fillId="2" borderId="17" xfId="1" applyFont="1" applyFill="1" applyBorder="1" applyAlignment="1">
      <alignment horizontal="left" vertical="center" indent="1"/>
    </xf>
    <xf numFmtId="0" fontId="6" fillId="2" borderId="54" xfId="0" applyFont="1" applyFill="1" applyBorder="1" applyAlignment="1">
      <alignment horizontal="left" vertical="center" indent="1"/>
    </xf>
    <xf numFmtId="0" fontId="6" fillId="2" borderId="46" xfId="0" applyFont="1" applyFill="1" applyBorder="1" applyAlignment="1">
      <alignment horizontal="left" vertical="center" indent="1"/>
    </xf>
    <xf numFmtId="0" fontId="0" fillId="0" borderId="0" xfId="0" applyAlignment="1">
      <alignment horizontal="center" vertical="center" textRotation="90"/>
    </xf>
    <xf numFmtId="0" fontId="0" fillId="0" borderId="0" xfId="0" applyAlignment="1">
      <alignment horizontal="center" vertical="center"/>
    </xf>
  </cellXfs>
  <cellStyles count="6">
    <cellStyle name="Currency" xfId="1" builtinId="4"/>
    <cellStyle name="Normal" xfId="0" builtinId="0"/>
    <cellStyle name="Normál_Ques_15-19_4.1" xfId="3" xr:uid="{00000000-0005-0000-0000-000000000000}"/>
    <cellStyle name="Standard 2" xfId="5" xr:uid="{00000000-0005-0000-0000-000002000000}"/>
    <cellStyle name="Standard_Tabelle1" xfId="4" xr:uid="{00000000-0005-0000-0000-000003000000}"/>
    <cellStyle name="Währung 2" xfId="2" xr:uid="{00000000-0005-0000-0000-000005000000}"/>
  </cellStyles>
  <dxfs count="0"/>
  <tableStyles count="0" defaultTableStyle="TableStyleMedium9" defaultPivotStyle="PivotStyleLight16"/>
  <colors>
    <mruColors>
      <color rgb="FFFFCCFF"/>
      <color rgb="FF66FFFF"/>
      <color rgb="FFFF99FF"/>
      <color rgb="FF00FFFF"/>
      <color rgb="FFCCFFFF"/>
      <color rgb="FFCCFFCC"/>
      <color rgb="FF0000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1</xdr:row>
          <xdr:rowOff>133350</xdr:rowOff>
        </xdr:from>
        <xdr:to>
          <xdr:col>9</xdr:col>
          <xdr:colOff>361950</xdr:colOff>
          <xdr:row>47</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22860</xdr:rowOff>
    </xdr:from>
    <xdr:to>
      <xdr:col>2</xdr:col>
      <xdr:colOff>0</xdr:colOff>
      <xdr:row>13</xdr:row>
      <xdr:rowOff>7620</xdr:rowOff>
    </xdr:to>
    <xdr:sp macro="" textlink="">
      <xdr:nvSpPr>
        <xdr:cNvPr id="15411" name="Line 1">
          <a:extLst>
            <a:ext uri="{FF2B5EF4-FFF2-40B4-BE49-F238E27FC236}">
              <a16:creationId xmlns:a16="http://schemas.microsoft.com/office/drawing/2014/main" id="{00000000-0008-0000-0800-0000333C0000}"/>
            </a:ext>
          </a:extLst>
        </xdr:cNvPr>
        <xdr:cNvSpPr>
          <a:spLocks noChangeShapeType="1"/>
        </xdr:cNvSpPr>
      </xdr:nvSpPr>
      <xdr:spPr bwMode="auto">
        <a:xfrm>
          <a:off x="0" y="2095500"/>
          <a:ext cx="1584960" cy="655320"/>
        </a:xfrm>
        <a:prstGeom prst="line">
          <a:avLst/>
        </a:prstGeom>
        <a:noFill/>
        <a:ln w="3175">
          <a:solidFill>
            <a:srgbClr val="000000"/>
          </a:solidFill>
          <a:round/>
          <a:headEnd/>
          <a:tailEnd/>
        </a:ln>
      </xdr:spPr>
    </xdr:sp>
    <xdr:clientData/>
  </xdr:twoCellAnchor>
  <xdr:twoCellAnchor>
    <xdr:from>
      <xdr:col>0</xdr:col>
      <xdr:colOff>0</xdr:colOff>
      <xdr:row>2</xdr:row>
      <xdr:rowOff>22860</xdr:rowOff>
    </xdr:from>
    <xdr:to>
      <xdr:col>2</xdr:col>
      <xdr:colOff>0</xdr:colOff>
      <xdr:row>4</xdr:row>
      <xdr:rowOff>7620</xdr:rowOff>
    </xdr:to>
    <xdr:sp macro="" textlink="">
      <xdr:nvSpPr>
        <xdr:cNvPr id="15412" name="Line 2">
          <a:extLst>
            <a:ext uri="{FF2B5EF4-FFF2-40B4-BE49-F238E27FC236}">
              <a16:creationId xmlns:a16="http://schemas.microsoft.com/office/drawing/2014/main" id="{00000000-0008-0000-0800-0000343C0000}"/>
            </a:ext>
          </a:extLst>
        </xdr:cNvPr>
        <xdr:cNvSpPr>
          <a:spLocks noChangeShapeType="1"/>
        </xdr:cNvSpPr>
      </xdr:nvSpPr>
      <xdr:spPr bwMode="auto">
        <a:xfrm>
          <a:off x="0" y="388620"/>
          <a:ext cx="1584960" cy="487680"/>
        </a:xfrm>
        <a:prstGeom prst="line">
          <a:avLst/>
        </a:prstGeom>
        <a:noFill/>
        <a:ln w="3175">
          <a:solidFill>
            <a:srgbClr val="000000"/>
          </a:solidFill>
          <a:round/>
          <a:headEnd/>
          <a:tailEnd/>
        </a:ln>
      </xdr:spPr>
    </xdr:sp>
    <xdr:clientData/>
  </xdr:twoCellAnchor>
  <xdr:twoCellAnchor>
    <xdr:from>
      <xdr:col>0</xdr:col>
      <xdr:colOff>0</xdr:colOff>
      <xdr:row>22</xdr:row>
      <xdr:rowOff>22860</xdr:rowOff>
    </xdr:from>
    <xdr:to>
      <xdr:col>2</xdr:col>
      <xdr:colOff>0</xdr:colOff>
      <xdr:row>24</xdr:row>
      <xdr:rowOff>7620</xdr:rowOff>
    </xdr:to>
    <xdr:sp macro="" textlink="">
      <xdr:nvSpPr>
        <xdr:cNvPr id="15413" name="Line 3">
          <a:extLst>
            <a:ext uri="{FF2B5EF4-FFF2-40B4-BE49-F238E27FC236}">
              <a16:creationId xmlns:a16="http://schemas.microsoft.com/office/drawing/2014/main" id="{00000000-0008-0000-0800-0000353C0000}"/>
            </a:ext>
          </a:extLst>
        </xdr:cNvPr>
        <xdr:cNvSpPr>
          <a:spLocks noChangeShapeType="1"/>
        </xdr:cNvSpPr>
      </xdr:nvSpPr>
      <xdr:spPr bwMode="auto">
        <a:xfrm>
          <a:off x="0" y="4305300"/>
          <a:ext cx="1584960" cy="655320"/>
        </a:xfrm>
        <a:prstGeom prst="line">
          <a:avLst/>
        </a:prstGeom>
        <a:noFill/>
        <a:ln w="3175">
          <a:solidFill>
            <a:srgbClr val="000000"/>
          </a:solidFill>
          <a:round/>
          <a:headEnd/>
          <a:tailEnd/>
        </a:ln>
      </xdr:spPr>
    </xdr:sp>
    <xdr:clientData/>
  </xdr:twoCellAnchor>
  <xdr:twoCellAnchor>
    <xdr:from>
      <xdr:col>0</xdr:col>
      <xdr:colOff>0</xdr:colOff>
      <xdr:row>33</xdr:row>
      <xdr:rowOff>22860</xdr:rowOff>
    </xdr:from>
    <xdr:to>
      <xdr:col>2</xdr:col>
      <xdr:colOff>0</xdr:colOff>
      <xdr:row>35</xdr:row>
      <xdr:rowOff>7620</xdr:rowOff>
    </xdr:to>
    <xdr:sp macro="" textlink="">
      <xdr:nvSpPr>
        <xdr:cNvPr id="15414" name="Line 4">
          <a:extLst>
            <a:ext uri="{FF2B5EF4-FFF2-40B4-BE49-F238E27FC236}">
              <a16:creationId xmlns:a16="http://schemas.microsoft.com/office/drawing/2014/main" id="{00000000-0008-0000-0800-0000363C0000}"/>
            </a:ext>
          </a:extLst>
        </xdr:cNvPr>
        <xdr:cNvSpPr>
          <a:spLocks noChangeShapeType="1"/>
        </xdr:cNvSpPr>
      </xdr:nvSpPr>
      <xdr:spPr bwMode="auto">
        <a:xfrm>
          <a:off x="0" y="6515100"/>
          <a:ext cx="1584960" cy="1493520"/>
        </a:xfrm>
        <a:prstGeom prst="line">
          <a:avLst/>
        </a:prstGeom>
        <a:noFill/>
        <a:ln w="3175">
          <a:solidFill>
            <a:srgbClr val="000000"/>
          </a:solidFill>
          <a:round/>
          <a:headEnd/>
          <a:tailEnd/>
        </a:ln>
      </xdr:spPr>
    </xdr:sp>
    <xdr:clientData/>
  </xdr:twoCellAnchor>
  <xdr:twoCellAnchor>
    <xdr:from>
      <xdr:col>0</xdr:col>
      <xdr:colOff>0</xdr:colOff>
      <xdr:row>53</xdr:row>
      <xdr:rowOff>22860</xdr:rowOff>
    </xdr:from>
    <xdr:to>
      <xdr:col>2</xdr:col>
      <xdr:colOff>0</xdr:colOff>
      <xdr:row>55</xdr:row>
      <xdr:rowOff>7620</xdr:rowOff>
    </xdr:to>
    <xdr:sp macro="" textlink="">
      <xdr:nvSpPr>
        <xdr:cNvPr id="15415" name="Line 5">
          <a:extLst>
            <a:ext uri="{FF2B5EF4-FFF2-40B4-BE49-F238E27FC236}">
              <a16:creationId xmlns:a16="http://schemas.microsoft.com/office/drawing/2014/main" id="{00000000-0008-0000-0800-0000373C0000}"/>
            </a:ext>
          </a:extLst>
        </xdr:cNvPr>
        <xdr:cNvSpPr>
          <a:spLocks noChangeShapeType="1"/>
        </xdr:cNvSpPr>
      </xdr:nvSpPr>
      <xdr:spPr bwMode="auto">
        <a:xfrm>
          <a:off x="0" y="12275820"/>
          <a:ext cx="1584960" cy="655320"/>
        </a:xfrm>
        <a:prstGeom prst="line">
          <a:avLst/>
        </a:prstGeom>
        <a:noFill/>
        <a:ln w="3175">
          <a:solidFill>
            <a:srgbClr val="000000"/>
          </a:solidFill>
          <a:round/>
          <a:headEnd/>
          <a:tailEnd/>
        </a:ln>
      </xdr:spPr>
    </xdr:sp>
    <xdr:clientData/>
  </xdr:twoCellAnchor>
  <xdr:twoCellAnchor>
    <xdr:from>
      <xdr:col>0</xdr:col>
      <xdr:colOff>0</xdr:colOff>
      <xdr:row>64</xdr:row>
      <xdr:rowOff>22860</xdr:rowOff>
    </xdr:from>
    <xdr:to>
      <xdr:col>2</xdr:col>
      <xdr:colOff>0</xdr:colOff>
      <xdr:row>66</xdr:row>
      <xdr:rowOff>7620</xdr:rowOff>
    </xdr:to>
    <xdr:sp macro="" textlink="">
      <xdr:nvSpPr>
        <xdr:cNvPr id="15416" name="Line 6">
          <a:extLst>
            <a:ext uri="{FF2B5EF4-FFF2-40B4-BE49-F238E27FC236}">
              <a16:creationId xmlns:a16="http://schemas.microsoft.com/office/drawing/2014/main" id="{00000000-0008-0000-0800-0000383C0000}"/>
            </a:ext>
          </a:extLst>
        </xdr:cNvPr>
        <xdr:cNvSpPr>
          <a:spLocks noChangeShapeType="1"/>
        </xdr:cNvSpPr>
      </xdr:nvSpPr>
      <xdr:spPr bwMode="auto">
        <a:xfrm>
          <a:off x="0" y="14485620"/>
          <a:ext cx="1584960" cy="655320"/>
        </a:xfrm>
        <a:prstGeom prst="line">
          <a:avLst/>
        </a:prstGeom>
        <a:noFill/>
        <a:ln w="3175">
          <a:solidFill>
            <a:srgbClr val="000000"/>
          </a:solidFill>
          <a:round/>
          <a:headEnd/>
          <a:tailEnd/>
        </a:ln>
      </xdr:spPr>
    </xdr:sp>
    <xdr:clientData/>
  </xdr:twoCellAnchor>
  <xdr:twoCellAnchor>
    <xdr:from>
      <xdr:col>0</xdr:col>
      <xdr:colOff>0</xdr:colOff>
      <xdr:row>44</xdr:row>
      <xdr:rowOff>22860</xdr:rowOff>
    </xdr:from>
    <xdr:to>
      <xdr:col>2</xdr:col>
      <xdr:colOff>0</xdr:colOff>
      <xdr:row>46</xdr:row>
      <xdr:rowOff>7620</xdr:rowOff>
    </xdr:to>
    <xdr:sp macro="" textlink="">
      <xdr:nvSpPr>
        <xdr:cNvPr id="15417" name="Line 8">
          <a:extLst>
            <a:ext uri="{FF2B5EF4-FFF2-40B4-BE49-F238E27FC236}">
              <a16:creationId xmlns:a16="http://schemas.microsoft.com/office/drawing/2014/main" id="{00000000-0008-0000-0800-0000393C0000}"/>
            </a:ext>
          </a:extLst>
        </xdr:cNvPr>
        <xdr:cNvSpPr>
          <a:spLocks noChangeShapeType="1"/>
        </xdr:cNvSpPr>
      </xdr:nvSpPr>
      <xdr:spPr bwMode="auto">
        <a:xfrm>
          <a:off x="0" y="9563100"/>
          <a:ext cx="1584960" cy="1493520"/>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22860</xdr:rowOff>
    </xdr:from>
    <xdr:to>
      <xdr:col>2</xdr:col>
      <xdr:colOff>0</xdr:colOff>
      <xdr:row>13</xdr:row>
      <xdr:rowOff>7620</xdr:rowOff>
    </xdr:to>
    <xdr:sp macro="" textlink="">
      <xdr:nvSpPr>
        <xdr:cNvPr id="14386" name="Line 1">
          <a:extLst>
            <a:ext uri="{FF2B5EF4-FFF2-40B4-BE49-F238E27FC236}">
              <a16:creationId xmlns:a16="http://schemas.microsoft.com/office/drawing/2014/main" id="{00000000-0008-0000-0900-000032380000}"/>
            </a:ext>
          </a:extLst>
        </xdr:cNvPr>
        <xdr:cNvSpPr>
          <a:spLocks noChangeShapeType="1"/>
        </xdr:cNvSpPr>
      </xdr:nvSpPr>
      <xdr:spPr bwMode="auto">
        <a:xfrm>
          <a:off x="0" y="2087880"/>
          <a:ext cx="1584960" cy="655320"/>
        </a:xfrm>
        <a:prstGeom prst="line">
          <a:avLst/>
        </a:prstGeom>
        <a:noFill/>
        <a:ln w="3175">
          <a:solidFill>
            <a:srgbClr val="000000"/>
          </a:solidFill>
          <a:round/>
          <a:headEnd/>
          <a:tailEnd/>
        </a:ln>
      </xdr:spPr>
    </xdr:sp>
    <xdr:clientData/>
  </xdr:twoCellAnchor>
  <xdr:twoCellAnchor>
    <xdr:from>
      <xdr:col>0</xdr:col>
      <xdr:colOff>0</xdr:colOff>
      <xdr:row>2</xdr:row>
      <xdr:rowOff>15240</xdr:rowOff>
    </xdr:from>
    <xdr:to>
      <xdr:col>2</xdr:col>
      <xdr:colOff>0</xdr:colOff>
      <xdr:row>4</xdr:row>
      <xdr:rowOff>7620</xdr:rowOff>
    </xdr:to>
    <xdr:sp macro="" textlink="">
      <xdr:nvSpPr>
        <xdr:cNvPr id="14387" name="Line 2">
          <a:extLst>
            <a:ext uri="{FF2B5EF4-FFF2-40B4-BE49-F238E27FC236}">
              <a16:creationId xmlns:a16="http://schemas.microsoft.com/office/drawing/2014/main" id="{00000000-0008-0000-0900-000033380000}"/>
            </a:ext>
          </a:extLst>
        </xdr:cNvPr>
        <xdr:cNvSpPr>
          <a:spLocks noChangeShapeType="1"/>
        </xdr:cNvSpPr>
      </xdr:nvSpPr>
      <xdr:spPr bwMode="auto">
        <a:xfrm>
          <a:off x="0" y="381000"/>
          <a:ext cx="1584960" cy="487680"/>
        </a:xfrm>
        <a:prstGeom prst="line">
          <a:avLst/>
        </a:prstGeom>
        <a:noFill/>
        <a:ln w="3175">
          <a:solidFill>
            <a:srgbClr val="000000"/>
          </a:solidFill>
          <a:round/>
          <a:headEnd/>
          <a:tailEnd/>
        </a:ln>
      </xdr:spPr>
    </xdr:sp>
    <xdr:clientData/>
  </xdr:twoCellAnchor>
  <xdr:twoCellAnchor>
    <xdr:from>
      <xdr:col>0</xdr:col>
      <xdr:colOff>0</xdr:colOff>
      <xdr:row>22</xdr:row>
      <xdr:rowOff>22860</xdr:rowOff>
    </xdr:from>
    <xdr:to>
      <xdr:col>2</xdr:col>
      <xdr:colOff>0</xdr:colOff>
      <xdr:row>24</xdr:row>
      <xdr:rowOff>7620</xdr:rowOff>
    </xdr:to>
    <xdr:sp macro="" textlink="">
      <xdr:nvSpPr>
        <xdr:cNvPr id="14388" name="Line 3">
          <a:extLst>
            <a:ext uri="{FF2B5EF4-FFF2-40B4-BE49-F238E27FC236}">
              <a16:creationId xmlns:a16="http://schemas.microsoft.com/office/drawing/2014/main" id="{00000000-0008-0000-0900-000034380000}"/>
            </a:ext>
          </a:extLst>
        </xdr:cNvPr>
        <xdr:cNvSpPr>
          <a:spLocks noChangeShapeType="1"/>
        </xdr:cNvSpPr>
      </xdr:nvSpPr>
      <xdr:spPr bwMode="auto">
        <a:xfrm>
          <a:off x="0" y="4297680"/>
          <a:ext cx="1584960" cy="655320"/>
        </a:xfrm>
        <a:prstGeom prst="line">
          <a:avLst/>
        </a:prstGeom>
        <a:noFill/>
        <a:ln w="3175">
          <a:solidFill>
            <a:srgbClr val="000000"/>
          </a:solidFill>
          <a:round/>
          <a:headEnd/>
          <a:tailEnd/>
        </a:ln>
      </xdr:spPr>
    </xdr:sp>
    <xdr:clientData/>
  </xdr:twoCellAnchor>
  <xdr:twoCellAnchor>
    <xdr:from>
      <xdr:col>0</xdr:col>
      <xdr:colOff>0</xdr:colOff>
      <xdr:row>33</xdr:row>
      <xdr:rowOff>22860</xdr:rowOff>
    </xdr:from>
    <xdr:to>
      <xdr:col>2</xdr:col>
      <xdr:colOff>0</xdr:colOff>
      <xdr:row>35</xdr:row>
      <xdr:rowOff>7620</xdr:rowOff>
    </xdr:to>
    <xdr:sp macro="" textlink="">
      <xdr:nvSpPr>
        <xdr:cNvPr id="14389" name="Line 4">
          <a:extLst>
            <a:ext uri="{FF2B5EF4-FFF2-40B4-BE49-F238E27FC236}">
              <a16:creationId xmlns:a16="http://schemas.microsoft.com/office/drawing/2014/main" id="{00000000-0008-0000-0900-000035380000}"/>
            </a:ext>
          </a:extLst>
        </xdr:cNvPr>
        <xdr:cNvSpPr>
          <a:spLocks noChangeShapeType="1"/>
        </xdr:cNvSpPr>
      </xdr:nvSpPr>
      <xdr:spPr bwMode="auto">
        <a:xfrm>
          <a:off x="0" y="6507480"/>
          <a:ext cx="1584960" cy="990600"/>
        </a:xfrm>
        <a:prstGeom prst="line">
          <a:avLst/>
        </a:prstGeom>
        <a:noFill/>
        <a:ln w="3175">
          <a:solidFill>
            <a:srgbClr val="000000"/>
          </a:solidFill>
          <a:round/>
          <a:headEnd/>
          <a:tailEnd/>
        </a:ln>
      </xdr:spPr>
    </xdr:sp>
    <xdr:clientData/>
  </xdr:twoCellAnchor>
  <xdr:twoCellAnchor>
    <xdr:from>
      <xdr:col>0</xdr:col>
      <xdr:colOff>0</xdr:colOff>
      <xdr:row>53</xdr:row>
      <xdr:rowOff>22860</xdr:rowOff>
    </xdr:from>
    <xdr:to>
      <xdr:col>2</xdr:col>
      <xdr:colOff>0</xdr:colOff>
      <xdr:row>55</xdr:row>
      <xdr:rowOff>7620</xdr:rowOff>
    </xdr:to>
    <xdr:sp macro="" textlink="">
      <xdr:nvSpPr>
        <xdr:cNvPr id="14390" name="Line 5">
          <a:extLst>
            <a:ext uri="{FF2B5EF4-FFF2-40B4-BE49-F238E27FC236}">
              <a16:creationId xmlns:a16="http://schemas.microsoft.com/office/drawing/2014/main" id="{00000000-0008-0000-0900-000036380000}"/>
            </a:ext>
          </a:extLst>
        </xdr:cNvPr>
        <xdr:cNvSpPr>
          <a:spLocks noChangeShapeType="1"/>
        </xdr:cNvSpPr>
      </xdr:nvSpPr>
      <xdr:spPr bwMode="auto">
        <a:xfrm>
          <a:off x="0" y="11262360"/>
          <a:ext cx="1584960" cy="655320"/>
        </a:xfrm>
        <a:prstGeom prst="line">
          <a:avLst/>
        </a:prstGeom>
        <a:noFill/>
        <a:ln w="3175">
          <a:solidFill>
            <a:srgbClr val="000000"/>
          </a:solidFill>
          <a:round/>
          <a:headEnd/>
          <a:tailEnd/>
        </a:ln>
      </xdr:spPr>
    </xdr:sp>
    <xdr:clientData/>
  </xdr:twoCellAnchor>
  <xdr:twoCellAnchor>
    <xdr:from>
      <xdr:col>0</xdr:col>
      <xdr:colOff>0</xdr:colOff>
      <xdr:row>44</xdr:row>
      <xdr:rowOff>22860</xdr:rowOff>
    </xdr:from>
    <xdr:to>
      <xdr:col>2</xdr:col>
      <xdr:colOff>0</xdr:colOff>
      <xdr:row>46</xdr:row>
      <xdr:rowOff>7620</xdr:rowOff>
    </xdr:to>
    <xdr:sp macro="" textlink="">
      <xdr:nvSpPr>
        <xdr:cNvPr id="14391" name="Line 6">
          <a:extLst>
            <a:ext uri="{FF2B5EF4-FFF2-40B4-BE49-F238E27FC236}">
              <a16:creationId xmlns:a16="http://schemas.microsoft.com/office/drawing/2014/main" id="{00000000-0008-0000-0900-000037380000}"/>
            </a:ext>
          </a:extLst>
        </xdr:cNvPr>
        <xdr:cNvSpPr>
          <a:spLocks noChangeShapeType="1"/>
        </xdr:cNvSpPr>
      </xdr:nvSpPr>
      <xdr:spPr bwMode="auto">
        <a:xfrm>
          <a:off x="0" y="9052560"/>
          <a:ext cx="1584960" cy="990600"/>
        </a:xfrm>
        <a:prstGeom prst="line">
          <a:avLst/>
        </a:prstGeom>
        <a:noFill/>
        <a:ln w="3175">
          <a:solidFill>
            <a:srgbClr val="000000"/>
          </a:solidFill>
          <a:round/>
          <a:headEnd/>
          <a:tailEnd/>
        </a:ln>
      </xdr:spPr>
    </xdr:sp>
    <xdr:clientData/>
  </xdr:twoCellAnchor>
  <xdr:twoCellAnchor>
    <xdr:from>
      <xdr:col>0</xdr:col>
      <xdr:colOff>0</xdr:colOff>
      <xdr:row>64</xdr:row>
      <xdr:rowOff>22860</xdr:rowOff>
    </xdr:from>
    <xdr:to>
      <xdr:col>2</xdr:col>
      <xdr:colOff>0</xdr:colOff>
      <xdr:row>66</xdr:row>
      <xdr:rowOff>7620</xdr:rowOff>
    </xdr:to>
    <xdr:sp macro="" textlink="">
      <xdr:nvSpPr>
        <xdr:cNvPr id="14392" name="Line 7">
          <a:extLst>
            <a:ext uri="{FF2B5EF4-FFF2-40B4-BE49-F238E27FC236}">
              <a16:creationId xmlns:a16="http://schemas.microsoft.com/office/drawing/2014/main" id="{00000000-0008-0000-0900-000038380000}"/>
            </a:ext>
          </a:extLst>
        </xdr:cNvPr>
        <xdr:cNvSpPr>
          <a:spLocks noChangeShapeType="1"/>
        </xdr:cNvSpPr>
      </xdr:nvSpPr>
      <xdr:spPr bwMode="auto">
        <a:xfrm>
          <a:off x="0" y="13472160"/>
          <a:ext cx="1584960" cy="655320"/>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22860</xdr:rowOff>
    </xdr:from>
    <xdr:to>
      <xdr:col>2</xdr:col>
      <xdr:colOff>0</xdr:colOff>
      <xdr:row>13</xdr:row>
      <xdr:rowOff>7620</xdr:rowOff>
    </xdr:to>
    <xdr:sp macro="" textlink="">
      <xdr:nvSpPr>
        <xdr:cNvPr id="18496" name="Line 1">
          <a:extLst>
            <a:ext uri="{FF2B5EF4-FFF2-40B4-BE49-F238E27FC236}">
              <a16:creationId xmlns:a16="http://schemas.microsoft.com/office/drawing/2014/main" id="{00000000-0008-0000-0A00-000040480000}"/>
            </a:ext>
          </a:extLst>
        </xdr:cNvPr>
        <xdr:cNvSpPr>
          <a:spLocks noChangeShapeType="1"/>
        </xdr:cNvSpPr>
      </xdr:nvSpPr>
      <xdr:spPr bwMode="auto">
        <a:xfrm>
          <a:off x="0" y="2095500"/>
          <a:ext cx="1584960" cy="487680"/>
        </a:xfrm>
        <a:prstGeom prst="line">
          <a:avLst/>
        </a:prstGeom>
        <a:noFill/>
        <a:ln w="3175">
          <a:solidFill>
            <a:srgbClr val="000000"/>
          </a:solidFill>
          <a:round/>
          <a:headEnd/>
          <a:tailEnd/>
        </a:ln>
      </xdr:spPr>
    </xdr:sp>
    <xdr:clientData/>
  </xdr:twoCellAnchor>
  <xdr:twoCellAnchor>
    <xdr:from>
      <xdr:col>0</xdr:col>
      <xdr:colOff>0</xdr:colOff>
      <xdr:row>2</xdr:row>
      <xdr:rowOff>22860</xdr:rowOff>
    </xdr:from>
    <xdr:to>
      <xdr:col>2</xdr:col>
      <xdr:colOff>0</xdr:colOff>
      <xdr:row>4</xdr:row>
      <xdr:rowOff>7620</xdr:rowOff>
    </xdr:to>
    <xdr:sp macro="" textlink="">
      <xdr:nvSpPr>
        <xdr:cNvPr id="18497" name="Line 2">
          <a:extLst>
            <a:ext uri="{FF2B5EF4-FFF2-40B4-BE49-F238E27FC236}">
              <a16:creationId xmlns:a16="http://schemas.microsoft.com/office/drawing/2014/main" id="{00000000-0008-0000-0A00-000041480000}"/>
            </a:ext>
          </a:extLst>
        </xdr:cNvPr>
        <xdr:cNvSpPr>
          <a:spLocks noChangeShapeType="1"/>
        </xdr:cNvSpPr>
      </xdr:nvSpPr>
      <xdr:spPr bwMode="auto">
        <a:xfrm>
          <a:off x="0" y="388620"/>
          <a:ext cx="1584960" cy="487680"/>
        </a:xfrm>
        <a:prstGeom prst="line">
          <a:avLst/>
        </a:prstGeom>
        <a:noFill/>
        <a:ln w="3175">
          <a:solidFill>
            <a:srgbClr val="000000"/>
          </a:solidFill>
          <a:round/>
          <a:headEnd/>
          <a:tailEnd/>
        </a:ln>
      </xdr:spPr>
    </xdr:sp>
    <xdr:clientData/>
  </xdr:twoCellAnchor>
  <xdr:twoCellAnchor>
    <xdr:from>
      <xdr:col>0</xdr:col>
      <xdr:colOff>0</xdr:colOff>
      <xdr:row>22</xdr:row>
      <xdr:rowOff>22860</xdr:rowOff>
    </xdr:from>
    <xdr:to>
      <xdr:col>2</xdr:col>
      <xdr:colOff>0</xdr:colOff>
      <xdr:row>24</xdr:row>
      <xdr:rowOff>7620</xdr:rowOff>
    </xdr:to>
    <xdr:sp macro="" textlink="">
      <xdr:nvSpPr>
        <xdr:cNvPr id="18498" name="Line 3">
          <a:extLst>
            <a:ext uri="{FF2B5EF4-FFF2-40B4-BE49-F238E27FC236}">
              <a16:creationId xmlns:a16="http://schemas.microsoft.com/office/drawing/2014/main" id="{00000000-0008-0000-0A00-000042480000}"/>
            </a:ext>
          </a:extLst>
        </xdr:cNvPr>
        <xdr:cNvSpPr>
          <a:spLocks noChangeShapeType="1"/>
        </xdr:cNvSpPr>
      </xdr:nvSpPr>
      <xdr:spPr bwMode="auto">
        <a:xfrm>
          <a:off x="0" y="4137660"/>
          <a:ext cx="1584960" cy="487680"/>
        </a:xfrm>
        <a:prstGeom prst="line">
          <a:avLst/>
        </a:prstGeom>
        <a:noFill/>
        <a:ln w="3175">
          <a:solidFill>
            <a:srgbClr val="000000"/>
          </a:solidFill>
          <a:round/>
          <a:headEnd/>
          <a:tailEnd/>
        </a:ln>
      </xdr:spPr>
    </xdr:sp>
    <xdr:clientData/>
  </xdr:twoCellAnchor>
  <xdr:twoCellAnchor>
    <xdr:from>
      <xdr:col>0</xdr:col>
      <xdr:colOff>0</xdr:colOff>
      <xdr:row>64</xdr:row>
      <xdr:rowOff>22860</xdr:rowOff>
    </xdr:from>
    <xdr:to>
      <xdr:col>2</xdr:col>
      <xdr:colOff>0</xdr:colOff>
      <xdr:row>66</xdr:row>
      <xdr:rowOff>7620</xdr:rowOff>
    </xdr:to>
    <xdr:sp macro="" textlink="">
      <xdr:nvSpPr>
        <xdr:cNvPr id="18499" name="Line 4">
          <a:extLst>
            <a:ext uri="{FF2B5EF4-FFF2-40B4-BE49-F238E27FC236}">
              <a16:creationId xmlns:a16="http://schemas.microsoft.com/office/drawing/2014/main" id="{00000000-0008-0000-0A00-000043480000}"/>
            </a:ext>
          </a:extLst>
        </xdr:cNvPr>
        <xdr:cNvSpPr>
          <a:spLocks noChangeShapeType="1"/>
        </xdr:cNvSpPr>
      </xdr:nvSpPr>
      <xdr:spPr bwMode="auto">
        <a:xfrm>
          <a:off x="0" y="11833860"/>
          <a:ext cx="1584960" cy="487680"/>
        </a:xfrm>
        <a:prstGeom prst="line">
          <a:avLst/>
        </a:prstGeom>
        <a:noFill/>
        <a:ln w="3175">
          <a:solidFill>
            <a:srgbClr val="000000"/>
          </a:solidFill>
          <a:round/>
          <a:headEnd/>
          <a:tailEnd/>
        </a:ln>
      </xdr:spPr>
    </xdr:sp>
    <xdr:clientData/>
  </xdr:twoCellAnchor>
  <xdr:twoCellAnchor>
    <xdr:from>
      <xdr:col>0</xdr:col>
      <xdr:colOff>0</xdr:colOff>
      <xdr:row>46</xdr:row>
      <xdr:rowOff>0</xdr:rowOff>
    </xdr:from>
    <xdr:to>
      <xdr:col>2</xdr:col>
      <xdr:colOff>0</xdr:colOff>
      <xdr:row>46</xdr:row>
      <xdr:rowOff>0</xdr:rowOff>
    </xdr:to>
    <xdr:sp macro="" textlink="">
      <xdr:nvSpPr>
        <xdr:cNvPr id="18500" name="Line 5">
          <a:extLst>
            <a:ext uri="{FF2B5EF4-FFF2-40B4-BE49-F238E27FC236}">
              <a16:creationId xmlns:a16="http://schemas.microsoft.com/office/drawing/2014/main" id="{00000000-0008-0000-0A00-000044480000}"/>
            </a:ext>
          </a:extLst>
        </xdr:cNvPr>
        <xdr:cNvSpPr>
          <a:spLocks noChangeShapeType="1"/>
        </xdr:cNvSpPr>
      </xdr:nvSpPr>
      <xdr:spPr bwMode="auto">
        <a:xfrm>
          <a:off x="0" y="8534400"/>
          <a:ext cx="1584960" cy="0"/>
        </a:xfrm>
        <a:prstGeom prst="line">
          <a:avLst/>
        </a:prstGeom>
        <a:noFill/>
        <a:ln w="3175">
          <a:solidFill>
            <a:srgbClr val="000000"/>
          </a:solidFill>
          <a:round/>
          <a:headEnd/>
          <a:tailEnd/>
        </a:ln>
      </xdr:spPr>
    </xdr:sp>
    <xdr:clientData/>
  </xdr:twoCellAnchor>
  <xdr:twoCellAnchor>
    <xdr:from>
      <xdr:col>0</xdr:col>
      <xdr:colOff>0</xdr:colOff>
      <xdr:row>75</xdr:row>
      <xdr:rowOff>22860</xdr:rowOff>
    </xdr:from>
    <xdr:to>
      <xdr:col>2</xdr:col>
      <xdr:colOff>0</xdr:colOff>
      <xdr:row>77</xdr:row>
      <xdr:rowOff>7620</xdr:rowOff>
    </xdr:to>
    <xdr:sp macro="" textlink="">
      <xdr:nvSpPr>
        <xdr:cNvPr id="18501" name="Line 6">
          <a:extLst>
            <a:ext uri="{FF2B5EF4-FFF2-40B4-BE49-F238E27FC236}">
              <a16:creationId xmlns:a16="http://schemas.microsoft.com/office/drawing/2014/main" id="{00000000-0008-0000-0A00-000045480000}"/>
            </a:ext>
          </a:extLst>
        </xdr:cNvPr>
        <xdr:cNvSpPr>
          <a:spLocks noChangeShapeType="1"/>
        </xdr:cNvSpPr>
      </xdr:nvSpPr>
      <xdr:spPr bwMode="auto">
        <a:xfrm>
          <a:off x="0" y="13876020"/>
          <a:ext cx="1584960" cy="487680"/>
        </a:xfrm>
        <a:prstGeom prst="line">
          <a:avLst/>
        </a:prstGeom>
        <a:noFill/>
        <a:ln w="3175">
          <a:solidFill>
            <a:srgbClr val="000000"/>
          </a:solidFill>
          <a:round/>
          <a:headEnd/>
          <a:tailEnd/>
        </a:ln>
      </xdr:spPr>
    </xdr:sp>
    <xdr:clientData/>
  </xdr:twoCellAnchor>
  <xdr:twoCellAnchor>
    <xdr:from>
      <xdr:col>0</xdr:col>
      <xdr:colOff>0</xdr:colOff>
      <xdr:row>33</xdr:row>
      <xdr:rowOff>22860</xdr:rowOff>
    </xdr:from>
    <xdr:to>
      <xdr:col>2</xdr:col>
      <xdr:colOff>0</xdr:colOff>
      <xdr:row>35</xdr:row>
      <xdr:rowOff>7620</xdr:rowOff>
    </xdr:to>
    <xdr:sp macro="" textlink="">
      <xdr:nvSpPr>
        <xdr:cNvPr id="18502" name="Line 7">
          <a:extLst>
            <a:ext uri="{FF2B5EF4-FFF2-40B4-BE49-F238E27FC236}">
              <a16:creationId xmlns:a16="http://schemas.microsoft.com/office/drawing/2014/main" id="{00000000-0008-0000-0A00-000046480000}"/>
            </a:ext>
          </a:extLst>
        </xdr:cNvPr>
        <xdr:cNvSpPr>
          <a:spLocks noChangeShapeType="1"/>
        </xdr:cNvSpPr>
      </xdr:nvSpPr>
      <xdr:spPr bwMode="auto">
        <a:xfrm>
          <a:off x="0" y="6179820"/>
          <a:ext cx="1584960" cy="487680"/>
        </a:xfrm>
        <a:prstGeom prst="line">
          <a:avLst/>
        </a:prstGeom>
        <a:noFill/>
        <a:ln w="3175">
          <a:solidFill>
            <a:srgbClr val="000000"/>
          </a:solidFill>
          <a:round/>
          <a:headEnd/>
          <a:tailEnd/>
        </a:ln>
      </xdr:spPr>
    </xdr:sp>
    <xdr:clientData/>
  </xdr:twoCellAnchor>
  <xdr:twoCellAnchor>
    <xdr:from>
      <xdr:col>0</xdr:col>
      <xdr:colOff>0</xdr:colOff>
      <xdr:row>47</xdr:row>
      <xdr:rowOff>22860</xdr:rowOff>
    </xdr:from>
    <xdr:to>
      <xdr:col>2</xdr:col>
      <xdr:colOff>0</xdr:colOff>
      <xdr:row>49</xdr:row>
      <xdr:rowOff>7620</xdr:rowOff>
    </xdr:to>
    <xdr:sp macro="" textlink="">
      <xdr:nvSpPr>
        <xdr:cNvPr id="18503" name="Line 8">
          <a:extLst>
            <a:ext uri="{FF2B5EF4-FFF2-40B4-BE49-F238E27FC236}">
              <a16:creationId xmlns:a16="http://schemas.microsoft.com/office/drawing/2014/main" id="{00000000-0008-0000-0A00-000047480000}"/>
            </a:ext>
          </a:extLst>
        </xdr:cNvPr>
        <xdr:cNvSpPr>
          <a:spLocks noChangeShapeType="1"/>
        </xdr:cNvSpPr>
      </xdr:nvSpPr>
      <xdr:spPr bwMode="auto">
        <a:xfrm>
          <a:off x="0" y="8755380"/>
          <a:ext cx="1584960" cy="487680"/>
        </a:xfrm>
        <a:prstGeom prst="line">
          <a:avLst/>
        </a:prstGeom>
        <a:noFill/>
        <a:ln w="3175">
          <a:solidFill>
            <a:srgbClr val="000000"/>
          </a:solidFill>
          <a:round/>
          <a:headEnd/>
          <a:tailEnd/>
        </a:ln>
      </xdr:spPr>
    </xdr:sp>
    <xdr:clientData/>
  </xdr:twoCellAnchor>
  <xdr:twoCellAnchor>
    <xdr:from>
      <xdr:col>0</xdr:col>
      <xdr:colOff>0</xdr:colOff>
      <xdr:row>75</xdr:row>
      <xdr:rowOff>22860</xdr:rowOff>
    </xdr:from>
    <xdr:to>
      <xdr:col>2</xdr:col>
      <xdr:colOff>0</xdr:colOff>
      <xdr:row>77</xdr:row>
      <xdr:rowOff>7620</xdr:rowOff>
    </xdr:to>
    <xdr:sp macro="" textlink="">
      <xdr:nvSpPr>
        <xdr:cNvPr id="18504" name="Line 9">
          <a:extLst>
            <a:ext uri="{FF2B5EF4-FFF2-40B4-BE49-F238E27FC236}">
              <a16:creationId xmlns:a16="http://schemas.microsoft.com/office/drawing/2014/main" id="{00000000-0008-0000-0A00-000048480000}"/>
            </a:ext>
          </a:extLst>
        </xdr:cNvPr>
        <xdr:cNvSpPr>
          <a:spLocks noChangeShapeType="1"/>
        </xdr:cNvSpPr>
      </xdr:nvSpPr>
      <xdr:spPr bwMode="auto">
        <a:xfrm>
          <a:off x="0" y="13876020"/>
          <a:ext cx="1584960" cy="487680"/>
        </a:xfrm>
        <a:prstGeom prst="line">
          <a:avLst/>
        </a:prstGeom>
        <a:noFill/>
        <a:ln w="317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22860</xdr:rowOff>
    </xdr:from>
    <xdr:to>
      <xdr:col>2</xdr:col>
      <xdr:colOff>0</xdr:colOff>
      <xdr:row>13</xdr:row>
      <xdr:rowOff>7620</xdr:rowOff>
    </xdr:to>
    <xdr:sp macro="" textlink="">
      <xdr:nvSpPr>
        <xdr:cNvPr id="17474" name="Line 1">
          <a:extLst>
            <a:ext uri="{FF2B5EF4-FFF2-40B4-BE49-F238E27FC236}">
              <a16:creationId xmlns:a16="http://schemas.microsoft.com/office/drawing/2014/main" id="{00000000-0008-0000-0B00-000042440000}"/>
            </a:ext>
          </a:extLst>
        </xdr:cNvPr>
        <xdr:cNvSpPr>
          <a:spLocks noChangeShapeType="1"/>
        </xdr:cNvSpPr>
      </xdr:nvSpPr>
      <xdr:spPr bwMode="auto">
        <a:xfrm>
          <a:off x="0" y="2095500"/>
          <a:ext cx="1584960" cy="487680"/>
        </a:xfrm>
        <a:prstGeom prst="line">
          <a:avLst/>
        </a:prstGeom>
        <a:noFill/>
        <a:ln w="3175">
          <a:solidFill>
            <a:srgbClr val="000000"/>
          </a:solidFill>
          <a:round/>
          <a:headEnd/>
          <a:tailEnd/>
        </a:ln>
      </xdr:spPr>
    </xdr:sp>
    <xdr:clientData/>
  </xdr:twoCellAnchor>
  <xdr:twoCellAnchor>
    <xdr:from>
      <xdr:col>0</xdr:col>
      <xdr:colOff>0</xdr:colOff>
      <xdr:row>2</xdr:row>
      <xdr:rowOff>22860</xdr:rowOff>
    </xdr:from>
    <xdr:to>
      <xdr:col>2</xdr:col>
      <xdr:colOff>0</xdr:colOff>
      <xdr:row>4</xdr:row>
      <xdr:rowOff>7620</xdr:rowOff>
    </xdr:to>
    <xdr:sp macro="" textlink="">
      <xdr:nvSpPr>
        <xdr:cNvPr id="17475" name="Line 2">
          <a:extLst>
            <a:ext uri="{FF2B5EF4-FFF2-40B4-BE49-F238E27FC236}">
              <a16:creationId xmlns:a16="http://schemas.microsoft.com/office/drawing/2014/main" id="{00000000-0008-0000-0B00-000043440000}"/>
            </a:ext>
          </a:extLst>
        </xdr:cNvPr>
        <xdr:cNvSpPr>
          <a:spLocks noChangeShapeType="1"/>
        </xdr:cNvSpPr>
      </xdr:nvSpPr>
      <xdr:spPr bwMode="auto">
        <a:xfrm>
          <a:off x="0" y="388620"/>
          <a:ext cx="1584960" cy="487680"/>
        </a:xfrm>
        <a:prstGeom prst="line">
          <a:avLst/>
        </a:prstGeom>
        <a:noFill/>
        <a:ln w="3175">
          <a:solidFill>
            <a:srgbClr val="000000"/>
          </a:solidFill>
          <a:round/>
          <a:headEnd/>
          <a:tailEnd/>
        </a:ln>
      </xdr:spPr>
    </xdr:sp>
    <xdr:clientData/>
  </xdr:twoCellAnchor>
  <xdr:twoCellAnchor>
    <xdr:from>
      <xdr:col>0</xdr:col>
      <xdr:colOff>0</xdr:colOff>
      <xdr:row>22</xdr:row>
      <xdr:rowOff>22860</xdr:rowOff>
    </xdr:from>
    <xdr:to>
      <xdr:col>2</xdr:col>
      <xdr:colOff>0</xdr:colOff>
      <xdr:row>24</xdr:row>
      <xdr:rowOff>7620</xdr:rowOff>
    </xdr:to>
    <xdr:sp macro="" textlink="">
      <xdr:nvSpPr>
        <xdr:cNvPr id="17476" name="Line 3">
          <a:extLst>
            <a:ext uri="{FF2B5EF4-FFF2-40B4-BE49-F238E27FC236}">
              <a16:creationId xmlns:a16="http://schemas.microsoft.com/office/drawing/2014/main" id="{00000000-0008-0000-0B00-000044440000}"/>
            </a:ext>
          </a:extLst>
        </xdr:cNvPr>
        <xdr:cNvSpPr>
          <a:spLocks noChangeShapeType="1"/>
        </xdr:cNvSpPr>
      </xdr:nvSpPr>
      <xdr:spPr bwMode="auto">
        <a:xfrm>
          <a:off x="0" y="4137660"/>
          <a:ext cx="1584960" cy="487680"/>
        </a:xfrm>
        <a:prstGeom prst="line">
          <a:avLst/>
        </a:prstGeom>
        <a:noFill/>
        <a:ln w="3175">
          <a:solidFill>
            <a:srgbClr val="000000"/>
          </a:solidFill>
          <a:round/>
          <a:headEnd/>
          <a:tailEnd/>
        </a:ln>
      </xdr:spPr>
    </xdr:sp>
    <xdr:clientData/>
  </xdr:twoCellAnchor>
  <xdr:twoCellAnchor>
    <xdr:from>
      <xdr:col>0</xdr:col>
      <xdr:colOff>0</xdr:colOff>
      <xdr:row>64</xdr:row>
      <xdr:rowOff>22860</xdr:rowOff>
    </xdr:from>
    <xdr:to>
      <xdr:col>2</xdr:col>
      <xdr:colOff>0</xdr:colOff>
      <xdr:row>66</xdr:row>
      <xdr:rowOff>7620</xdr:rowOff>
    </xdr:to>
    <xdr:sp macro="" textlink="">
      <xdr:nvSpPr>
        <xdr:cNvPr id="17477" name="Line 5">
          <a:extLst>
            <a:ext uri="{FF2B5EF4-FFF2-40B4-BE49-F238E27FC236}">
              <a16:creationId xmlns:a16="http://schemas.microsoft.com/office/drawing/2014/main" id="{00000000-0008-0000-0B00-000045440000}"/>
            </a:ext>
          </a:extLst>
        </xdr:cNvPr>
        <xdr:cNvSpPr>
          <a:spLocks noChangeShapeType="1"/>
        </xdr:cNvSpPr>
      </xdr:nvSpPr>
      <xdr:spPr bwMode="auto">
        <a:xfrm>
          <a:off x="0" y="11833860"/>
          <a:ext cx="1584960" cy="487680"/>
        </a:xfrm>
        <a:prstGeom prst="line">
          <a:avLst/>
        </a:prstGeom>
        <a:noFill/>
        <a:ln w="3175">
          <a:solidFill>
            <a:srgbClr val="000000"/>
          </a:solidFill>
          <a:round/>
          <a:headEnd/>
          <a:tailEnd/>
        </a:ln>
      </xdr:spPr>
    </xdr:sp>
    <xdr:clientData/>
  </xdr:twoCellAnchor>
  <xdr:twoCellAnchor>
    <xdr:from>
      <xdr:col>0</xdr:col>
      <xdr:colOff>0</xdr:colOff>
      <xdr:row>46</xdr:row>
      <xdr:rowOff>0</xdr:rowOff>
    </xdr:from>
    <xdr:to>
      <xdr:col>2</xdr:col>
      <xdr:colOff>0</xdr:colOff>
      <xdr:row>46</xdr:row>
      <xdr:rowOff>0</xdr:rowOff>
    </xdr:to>
    <xdr:sp macro="" textlink="">
      <xdr:nvSpPr>
        <xdr:cNvPr id="17478" name="Line 6">
          <a:extLst>
            <a:ext uri="{FF2B5EF4-FFF2-40B4-BE49-F238E27FC236}">
              <a16:creationId xmlns:a16="http://schemas.microsoft.com/office/drawing/2014/main" id="{00000000-0008-0000-0B00-000046440000}"/>
            </a:ext>
          </a:extLst>
        </xdr:cNvPr>
        <xdr:cNvSpPr>
          <a:spLocks noChangeShapeType="1"/>
        </xdr:cNvSpPr>
      </xdr:nvSpPr>
      <xdr:spPr bwMode="auto">
        <a:xfrm>
          <a:off x="0" y="8534400"/>
          <a:ext cx="1584960" cy="0"/>
        </a:xfrm>
        <a:prstGeom prst="line">
          <a:avLst/>
        </a:prstGeom>
        <a:noFill/>
        <a:ln w="3175">
          <a:solidFill>
            <a:srgbClr val="000000"/>
          </a:solidFill>
          <a:round/>
          <a:headEnd/>
          <a:tailEnd/>
        </a:ln>
      </xdr:spPr>
    </xdr:sp>
    <xdr:clientData/>
  </xdr:twoCellAnchor>
  <xdr:twoCellAnchor>
    <xdr:from>
      <xdr:col>0</xdr:col>
      <xdr:colOff>0</xdr:colOff>
      <xdr:row>75</xdr:row>
      <xdr:rowOff>22860</xdr:rowOff>
    </xdr:from>
    <xdr:to>
      <xdr:col>2</xdr:col>
      <xdr:colOff>0</xdr:colOff>
      <xdr:row>77</xdr:row>
      <xdr:rowOff>7620</xdr:rowOff>
    </xdr:to>
    <xdr:sp macro="" textlink="">
      <xdr:nvSpPr>
        <xdr:cNvPr id="17479" name="Line 7">
          <a:extLst>
            <a:ext uri="{FF2B5EF4-FFF2-40B4-BE49-F238E27FC236}">
              <a16:creationId xmlns:a16="http://schemas.microsoft.com/office/drawing/2014/main" id="{00000000-0008-0000-0B00-000047440000}"/>
            </a:ext>
          </a:extLst>
        </xdr:cNvPr>
        <xdr:cNvSpPr>
          <a:spLocks noChangeShapeType="1"/>
        </xdr:cNvSpPr>
      </xdr:nvSpPr>
      <xdr:spPr bwMode="auto">
        <a:xfrm>
          <a:off x="0" y="13876020"/>
          <a:ext cx="1584960" cy="487680"/>
        </a:xfrm>
        <a:prstGeom prst="line">
          <a:avLst/>
        </a:prstGeom>
        <a:noFill/>
        <a:ln w="3175">
          <a:solidFill>
            <a:srgbClr val="000000"/>
          </a:solidFill>
          <a:round/>
          <a:headEnd/>
          <a:tailEnd/>
        </a:ln>
      </xdr:spPr>
    </xdr:sp>
    <xdr:clientData/>
  </xdr:twoCellAnchor>
  <xdr:twoCellAnchor>
    <xdr:from>
      <xdr:col>0</xdr:col>
      <xdr:colOff>0</xdr:colOff>
      <xdr:row>33</xdr:row>
      <xdr:rowOff>22860</xdr:rowOff>
    </xdr:from>
    <xdr:to>
      <xdr:col>2</xdr:col>
      <xdr:colOff>0</xdr:colOff>
      <xdr:row>35</xdr:row>
      <xdr:rowOff>7620</xdr:rowOff>
    </xdr:to>
    <xdr:sp macro="" textlink="">
      <xdr:nvSpPr>
        <xdr:cNvPr id="17480" name="Line 9">
          <a:extLst>
            <a:ext uri="{FF2B5EF4-FFF2-40B4-BE49-F238E27FC236}">
              <a16:creationId xmlns:a16="http://schemas.microsoft.com/office/drawing/2014/main" id="{00000000-0008-0000-0B00-000048440000}"/>
            </a:ext>
          </a:extLst>
        </xdr:cNvPr>
        <xdr:cNvSpPr>
          <a:spLocks noChangeShapeType="1"/>
        </xdr:cNvSpPr>
      </xdr:nvSpPr>
      <xdr:spPr bwMode="auto">
        <a:xfrm>
          <a:off x="0" y="6179820"/>
          <a:ext cx="1584960" cy="487680"/>
        </a:xfrm>
        <a:prstGeom prst="line">
          <a:avLst/>
        </a:prstGeom>
        <a:noFill/>
        <a:ln w="3175">
          <a:solidFill>
            <a:srgbClr val="000000"/>
          </a:solidFill>
          <a:round/>
          <a:headEnd/>
          <a:tailEnd/>
        </a:ln>
      </xdr:spPr>
    </xdr:sp>
    <xdr:clientData/>
  </xdr:twoCellAnchor>
  <xdr:twoCellAnchor>
    <xdr:from>
      <xdr:col>0</xdr:col>
      <xdr:colOff>0</xdr:colOff>
      <xdr:row>47</xdr:row>
      <xdr:rowOff>22860</xdr:rowOff>
    </xdr:from>
    <xdr:to>
      <xdr:col>2</xdr:col>
      <xdr:colOff>0</xdr:colOff>
      <xdr:row>49</xdr:row>
      <xdr:rowOff>7620</xdr:rowOff>
    </xdr:to>
    <xdr:sp macro="" textlink="">
      <xdr:nvSpPr>
        <xdr:cNvPr id="17481" name="Line 10">
          <a:extLst>
            <a:ext uri="{FF2B5EF4-FFF2-40B4-BE49-F238E27FC236}">
              <a16:creationId xmlns:a16="http://schemas.microsoft.com/office/drawing/2014/main" id="{00000000-0008-0000-0B00-000049440000}"/>
            </a:ext>
          </a:extLst>
        </xdr:cNvPr>
        <xdr:cNvSpPr>
          <a:spLocks noChangeShapeType="1"/>
        </xdr:cNvSpPr>
      </xdr:nvSpPr>
      <xdr:spPr bwMode="auto">
        <a:xfrm>
          <a:off x="0" y="8755380"/>
          <a:ext cx="1584960" cy="487680"/>
        </a:xfrm>
        <a:prstGeom prst="line">
          <a:avLst/>
        </a:prstGeom>
        <a:noFill/>
        <a:ln w="3175">
          <a:solidFill>
            <a:srgbClr val="000000"/>
          </a:solidFill>
          <a:round/>
          <a:headEnd/>
          <a:tailEnd/>
        </a:ln>
      </xdr:spPr>
    </xdr:sp>
    <xdr:clientData/>
  </xdr:twoCellAnchor>
  <xdr:twoCellAnchor>
    <xdr:from>
      <xdr:col>0</xdr:col>
      <xdr:colOff>0</xdr:colOff>
      <xdr:row>75</xdr:row>
      <xdr:rowOff>22860</xdr:rowOff>
    </xdr:from>
    <xdr:to>
      <xdr:col>2</xdr:col>
      <xdr:colOff>0</xdr:colOff>
      <xdr:row>77</xdr:row>
      <xdr:rowOff>7620</xdr:rowOff>
    </xdr:to>
    <xdr:sp macro="" textlink="">
      <xdr:nvSpPr>
        <xdr:cNvPr id="17482" name="Line 11">
          <a:extLst>
            <a:ext uri="{FF2B5EF4-FFF2-40B4-BE49-F238E27FC236}">
              <a16:creationId xmlns:a16="http://schemas.microsoft.com/office/drawing/2014/main" id="{00000000-0008-0000-0B00-00004A440000}"/>
            </a:ext>
          </a:extLst>
        </xdr:cNvPr>
        <xdr:cNvSpPr>
          <a:spLocks noChangeShapeType="1"/>
        </xdr:cNvSpPr>
      </xdr:nvSpPr>
      <xdr:spPr bwMode="auto">
        <a:xfrm>
          <a:off x="0" y="13876020"/>
          <a:ext cx="1584960" cy="487680"/>
        </a:xfrm>
        <a:prstGeom prst="line">
          <a:avLst/>
        </a:prstGeom>
        <a:noFill/>
        <a:ln w="317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22860</xdr:rowOff>
    </xdr:from>
    <xdr:to>
      <xdr:col>2</xdr:col>
      <xdr:colOff>0</xdr:colOff>
      <xdr:row>4</xdr:row>
      <xdr:rowOff>7620</xdr:rowOff>
    </xdr:to>
    <xdr:sp macro="" textlink="">
      <xdr:nvSpPr>
        <xdr:cNvPr id="13348" name="Line 1">
          <a:extLst>
            <a:ext uri="{FF2B5EF4-FFF2-40B4-BE49-F238E27FC236}">
              <a16:creationId xmlns:a16="http://schemas.microsoft.com/office/drawing/2014/main" id="{00000000-0008-0000-0C00-000024340000}"/>
            </a:ext>
          </a:extLst>
        </xdr:cNvPr>
        <xdr:cNvSpPr>
          <a:spLocks noChangeShapeType="1"/>
        </xdr:cNvSpPr>
      </xdr:nvSpPr>
      <xdr:spPr bwMode="auto">
        <a:xfrm>
          <a:off x="0" y="411480"/>
          <a:ext cx="1584960" cy="556260"/>
        </a:xfrm>
        <a:prstGeom prst="line">
          <a:avLst/>
        </a:prstGeom>
        <a:noFill/>
        <a:ln w="3175">
          <a:solidFill>
            <a:srgbClr val="000000"/>
          </a:solidFill>
          <a:round/>
          <a:headEnd/>
          <a:tailEnd/>
        </a:ln>
      </xdr:spPr>
    </xdr:sp>
    <xdr:clientData/>
  </xdr:twoCellAnchor>
  <xdr:twoCellAnchor>
    <xdr:from>
      <xdr:col>0</xdr:col>
      <xdr:colOff>0</xdr:colOff>
      <xdr:row>13</xdr:row>
      <xdr:rowOff>22860</xdr:rowOff>
    </xdr:from>
    <xdr:to>
      <xdr:col>2</xdr:col>
      <xdr:colOff>0</xdr:colOff>
      <xdr:row>15</xdr:row>
      <xdr:rowOff>7620</xdr:rowOff>
    </xdr:to>
    <xdr:sp macro="" textlink="">
      <xdr:nvSpPr>
        <xdr:cNvPr id="13349" name="Line 2">
          <a:extLst>
            <a:ext uri="{FF2B5EF4-FFF2-40B4-BE49-F238E27FC236}">
              <a16:creationId xmlns:a16="http://schemas.microsoft.com/office/drawing/2014/main" id="{00000000-0008-0000-0C00-000025340000}"/>
            </a:ext>
          </a:extLst>
        </xdr:cNvPr>
        <xdr:cNvSpPr>
          <a:spLocks noChangeShapeType="1"/>
        </xdr:cNvSpPr>
      </xdr:nvSpPr>
      <xdr:spPr bwMode="auto">
        <a:xfrm>
          <a:off x="0" y="2705100"/>
          <a:ext cx="1584960" cy="556260"/>
        </a:xfrm>
        <a:prstGeom prst="line">
          <a:avLst/>
        </a:prstGeom>
        <a:noFill/>
        <a:ln w="3175">
          <a:solidFill>
            <a:srgbClr val="000000"/>
          </a:solidFill>
          <a:round/>
          <a:headEnd/>
          <a:tailEnd/>
        </a:ln>
      </xdr:spPr>
    </xdr:sp>
    <xdr:clientData/>
  </xdr:twoCellAnchor>
  <xdr:twoCellAnchor>
    <xdr:from>
      <xdr:col>0</xdr:col>
      <xdr:colOff>0</xdr:colOff>
      <xdr:row>22</xdr:row>
      <xdr:rowOff>22860</xdr:rowOff>
    </xdr:from>
    <xdr:to>
      <xdr:col>2</xdr:col>
      <xdr:colOff>0</xdr:colOff>
      <xdr:row>24</xdr:row>
      <xdr:rowOff>7620</xdr:rowOff>
    </xdr:to>
    <xdr:sp macro="" textlink="">
      <xdr:nvSpPr>
        <xdr:cNvPr id="13350" name="Line 3">
          <a:extLst>
            <a:ext uri="{FF2B5EF4-FFF2-40B4-BE49-F238E27FC236}">
              <a16:creationId xmlns:a16="http://schemas.microsoft.com/office/drawing/2014/main" id="{00000000-0008-0000-0C00-000026340000}"/>
            </a:ext>
          </a:extLst>
        </xdr:cNvPr>
        <xdr:cNvSpPr>
          <a:spLocks noChangeShapeType="1"/>
        </xdr:cNvSpPr>
      </xdr:nvSpPr>
      <xdr:spPr bwMode="auto">
        <a:xfrm>
          <a:off x="0" y="4617720"/>
          <a:ext cx="1584960" cy="556260"/>
        </a:xfrm>
        <a:prstGeom prst="line">
          <a:avLst/>
        </a:prstGeom>
        <a:noFill/>
        <a:ln w="3175">
          <a:solidFill>
            <a:srgbClr val="000000"/>
          </a:solidFill>
          <a:round/>
          <a:headEnd/>
          <a:tailEnd/>
        </a:ln>
      </xdr:spPr>
    </xdr:sp>
    <xdr:clientData/>
  </xdr:twoCellAnchor>
  <xdr:twoCellAnchor>
    <xdr:from>
      <xdr:col>10</xdr:col>
      <xdr:colOff>0</xdr:colOff>
      <xdr:row>2</xdr:row>
      <xdr:rowOff>22860</xdr:rowOff>
    </xdr:from>
    <xdr:to>
      <xdr:col>12</xdr:col>
      <xdr:colOff>0</xdr:colOff>
      <xdr:row>4</xdr:row>
      <xdr:rowOff>7620</xdr:rowOff>
    </xdr:to>
    <xdr:sp macro="" textlink="">
      <xdr:nvSpPr>
        <xdr:cNvPr id="13351" name="Line 4">
          <a:extLst>
            <a:ext uri="{FF2B5EF4-FFF2-40B4-BE49-F238E27FC236}">
              <a16:creationId xmlns:a16="http://schemas.microsoft.com/office/drawing/2014/main" id="{00000000-0008-0000-0C00-000027340000}"/>
            </a:ext>
          </a:extLst>
        </xdr:cNvPr>
        <xdr:cNvSpPr>
          <a:spLocks noChangeShapeType="1"/>
        </xdr:cNvSpPr>
      </xdr:nvSpPr>
      <xdr:spPr bwMode="auto">
        <a:xfrm>
          <a:off x="7962900" y="411480"/>
          <a:ext cx="1584960" cy="556260"/>
        </a:xfrm>
        <a:prstGeom prst="line">
          <a:avLst/>
        </a:prstGeom>
        <a:noFill/>
        <a:ln w="3175">
          <a:solidFill>
            <a:srgbClr val="000000"/>
          </a:solidFill>
          <a:round/>
          <a:headEnd/>
          <a:tailEnd/>
        </a:ln>
      </xdr:spPr>
    </xdr:sp>
    <xdr:clientData/>
  </xdr:twoCellAnchor>
  <xdr:twoCellAnchor>
    <xdr:from>
      <xdr:col>10</xdr:col>
      <xdr:colOff>0</xdr:colOff>
      <xdr:row>13</xdr:row>
      <xdr:rowOff>22860</xdr:rowOff>
    </xdr:from>
    <xdr:to>
      <xdr:col>12</xdr:col>
      <xdr:colOff>0</xdr:colOff>
      <xdr:row>15</xdr:row>
      <xdr:rowOff>7620</xdr:rowOff>
    </xdr:to>
    <xdr:sp macro="" textlink="">
      <xdr:nvSpPr>
        <xdr:cNvPr id="13352" name="Line 5">
          <a:extLst>
            <a:ext uri="{FF2B5EF4-FFF2-40B4-BE49-F238E27FC236}">
              <a16:creationId xmlns:a16="http://schemas.microsoft.com/office/drawing/2014/main" id="{00000000-0008-0000-0C00-000028340000}"/>
            </a:ext>
          </a:extLst>
        </xdr:cNvPr>
        <xdr:cNvSpPr>
          <a:spLocks noChangeShapeType="1"/>
        </xdr:cNvSpPr>
      </xdr:nvSpPr>
      <xdr:spPr bwMode="auto">
        <a:xfrm>
          <a:off x="7962900" y="2705100"/>
          <a:ext cx="1584960" cy="556260"/>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22860</xdr:rowOff>
    </xdr:from>
    <xdr:to>
      <xdr:col>2</xdr:col>
      <xdr:colOff>0</xdr:colOff>
      <xdr:row>15</xdr:row>
      <xdr:rowOff>7620</xdr:rowOff>
    </xdr:to>
    <xdr:sp macro="" textlink="">
      <xdr:nvSpPr>
        <xdr:cNvPr id="19499" name="Line 1">
          <a:extLst>
            <a:ext uri="{FF2B5EF4-FFF2-40B4-BE49-F238E27FC236}">
              <a16:creationId xmlns:a16="http://schemas.microsoft.com/office/drawing/2014/main" id="{00000000-0008-0000-0E00-00002B4C0000}"/>
            </a:ext>
          </a:extLst>
        </xdr:cNvPr>
        <xdr:cNvSpPr>
          <a:spLocks noChangeShapeType="1"/>
        </xdr:cNvSpPr>
      </xdr:nvSpPr>
      <xdr:spPr bwMode="auto">
        <a:xfrm>
          <a:off x="0" y="2484120"/>
          <a:ext cx="1584960" cy="487680"/>
        </a:xfrm>
        <a:prstGeom prst="line">
          <a:avLst/>
        </a:prstGeom>
        <a:noFill/>
        <a:ln w="3175">
          <a:solidFill>
            <a:srgbClr val="000000"/>
          </a:solidFill>
          <a:round/>
          <a:headEnd/>
          <a:tailEnd/>
        </a:ln>
      </xdr:spPr>
    </xdr:sp>
    <xdr:clientData/>
  </xdr:twoCellAnchor>
  <xdr:twoCellAnchor>
    <xdr:from>
      <xdr:col>0</xdr:col>
      <xdr:colOff>0</xdr:colOff>
      <xdr:row>4</xdr:row>
      <xdr:rowOff>22860</xdr:rowOff>
    </xdr:from>
    <xdr:to>
      <xdr:col>2</xdr:col>
      <xdr:colOff>0</xdr:colOff>
      <xdr:row>6</xdr:row>
      <xdr:rowOff>7620</xdr:rowOff>
    </xdr:to>
    <xdr:sp macro="" textlink="">
      <xdr:nvSpPr>
        <xdr:cNvPr id="19500" name="Line 2">
          <a:extLst>
            <a:ext uri="{FF2B5EF4-FFF2-40B4-BE49-F238E27FC236}">
              <a16:creationId xmlns:a16="http://schemas.microsoft.com/office/drawing/2014/main" id="{00000000-0008-0000-0E00-00002C4C0000}"/>
            </a:ext>
          </a:extLst>
        </xdr:cNvPr>
        <xdr:cNvSpPr>
          <a:spLocks noChangeShapeType="1"/>
        </xdr:cNvSpPr>
      </xdr:nvSpPr>
      <xdr:spPr bwMode="auto">
        <a:xfrm>
          <a:off x="0" y="777240"/>
          <a:ext cx="1584960" cy="487680"/>
        </a:xfrm>
        <a:prstGeom prst="line">
          <a:avLst/>
        </a:prstGeom>
        <a:noFill/>
        <a:ln w="3175">
          <a:solidFill>
            <a:srgbClr val="000000"/>
          </a:solidFill>
          <a:round/>
          <a:headEnd/>
          <a:tailEnd/>
        </a:ln>
      </xdr:spPr>
    </xdr:sp>
    <xdr:clientData/>
  </xdr:twoCellAnchor>
  <xdr:twoCellAnchor>
    <xdr:from>
      <xdr:col>0</xdr:col>
      <xdr:colOff>0</xdr:colOff>
      <xdr:row>24</xdr:row>
      <xdr:rowOff>22860</xdr:rowOff>
    </xdr:from>
    <xdr:to>
      <xdr:col>2</xdr:col>
      <xdr:colOff>0</xdr:colOff>
      <xdr:row>26</xdr:row>
      <xdr:rowOff>7620</xdr:rowOff>
    </xdr:to>
    <xdr:sp macro="" textlink="">
      <xdr:nvSpPr>
        <xdr:cNvPr id="19501" name="Line 3">
          <a:extLst>
            <a:ext uri="{FF2B5EF4-FFF2-40B4-BE49-F238E27FC236}">
              <a16:creationId xmlns:a16="http://schemas.microsoft.com/office/drawing/2014/main" id="{00000000-0008-0000-0E00-00002D4C0000}"/>
            </a:ext>
          </a:extLst>
        </xdr:cNvPr>
        <xdr:cNvSpPr>
          <a:spLocks noChangeShapeType="1"/>
        </xdr:cNvSpPr>
      </xdr:nvSpPr>
      <xdr:spPr bwMode="auto">
        <a:xfrm>
          <a:off x="0" y="4526280"/>
          <a:ext cx="1584960" cy="487680"/>
        </a:xfrm>
        <a:prstGeom prst="line">
          <a:avLst/>
        </a:prstGeom>
        <a:noFill/>
        <a:ln w="3175">
          <a:solidFill>
            <a:srgbClr val="000000"/>
          </a:solidFill>
          <a:round/>
          <a:headEnd/>
          <a:tailEnd/>
        </a:ln>
      </xdr:spPr>
    </xdr:sp>
    <xdr:clientData/>
  </xdr:twoCellAnchor>
  <xdr:twoCellAnchor>
    <xdr:from>
      <xdr:col>0</xdr:col>
      <xdr:colOff>0</xdr:colOff>
      <xdr:row>83</xdr:row>
      <xdr:rowOff>22860</xdr:rowOff>
    </xdr:from>
    <xdr:to>
      <xdr:col>2</xdr:col>
      <xdr:colOff>0</xdr:colOff>
      <xdr:row>85</xdr:row>
      <xdr:rowOff>7620</xdr:rowOff>
    </xdr:to>
    <xdr:sp macro="" textlink="">
      <xdr:nvSpPr>
        <xdr:cNvPr id="19502" name="Line 4">
          <a:extLst>
            <a:ext uri="{FF2B5EF4-FFF2-40B4-BE49-F238E27FC236}">
              <a16:creationId xmlns:a16="http://schemas.microsoft.com/office/drawing/2014/main" id="{00000000-0008-0000-0E00-00002E4C0000}"/>
            </a:ext>
          </a:extLst>
        </xdr:cNvPr>
        <xdr:cNvSpPr>
          <a:spLocks noChangeShapeType="1"/>
        </xdr:cNvSpPr>
      </xdr:nvSpPr>
      <xdr:spPr bwMode="auto">
        <a:xfrm>
          <a:off x="0" y="14615160"/>
          <a:ext cx="1584960" cy="487680"/>
        </a:xfrm>
        <a:prstGeom prst="line">
          <a:avLst/>
        </a:prstGeom>
        <a:noFill/>
        <a:ln w="3175">
          <a:solidFill>
            <a:srgbClr val="000000"/>
          </a:solidFill>
          <a:round/>
          <a:headEnd/>
          <a:tailEnd/>
        </a:ln>
      </xdr:spPr>
    </xdr:sp>
    <xdr:clientData/>
  </xdr:twoCellAnchor>
  <xdr:twoCellAnchor>
    <xdr:from>
      <xdr:col>0</xdr:col>
      <xdr:colOff>0</xdr:colOff>
      <xdr:row>94</xdr:row>
      <xdr:rowOff>22860</xdr:rowOff>
    </xdr:from>
    <xdr:to>
      <xdr:col>2</xdr:col>
      <xdr:colOff>0</xdr:colOff>
      <xdr:row>96</xdr:row>
      <xdr:rowOff>7620</xdr:rowOff>
    </xdr:to>
    <xdr:sp macro="" textlink="">
      <xdr:nvSpPr>
        <xdr:cNvPr id="19503" name="Line 5">
          <a:extLst>
            <a:ext uri="{FF2B5EF4-FFF2-40B4-BE49-F238E27FC236}">
              <a16:creationId xmlns:a16="http://schemas.microsoft.com/office/drawing/2014/main" id="{00000000-0008-0000-0E00-00002F4C0000}"/>
            </a:ext>
          </a:extLst>
        </xdr:cNvPr>
        <xdr:cNvSpPr>
          <a:spLocks noChangeShapeType="1"/>
        </xdr:cNvSpPr>
      </xdr:nvSpPr>
      <xdr:spPr bwMode="auto">
        <a:xfrm>
          <a:off x="0" y="16657320"/>
          <a:ext cx="1584960" cy="487680"/>
        </a:xfrm>
        <a:prstGeom prst="line">
          <a:avLst/>
        </a:prstGeom>
        <a:noFill/>
        <a:ln w="3175">
          <a:solidFill>
            <a:srgbClr val="000000"/>
          </a:solidFill>
          <a:round/>
          <a:headEnd/>
          <a:tailEnd/>
        </a:ln>
      </xdr:spPr>
    </xdr:sp>
    <xdr:clientData/>
  </xdr:twoCellAnchor>
  <xdr:twoCellAnchor>
    <xdr:from>
      <xdr:col>0</xdr:col>
      <xdr:colOff>0</xdr:colOff>
      <xdr:row>94</xdr:row>
      <xdr:rowOff>22860</xdr:rowOff>
    </xdr:from>
    <xdr:to>
      <xdr:col>2</xdr:col>
      <xdr:colOff>0</xdr:colOff>
      <xdr:row>96</xdr:row>
      <xdr:rowOff>7620</xdr:rowOff>
    </xdr:to>
    <xdr:sp macro="" textlink="">
      <xdr:nvSpPr>
        <xdr:cNvPr id="19504" name="Line 6">
          <a:extLst>
            <a:ext uri="{FF2B5EF4-FFF2-40B4-BE49-F238E27FC236}">
              <a16:creationId xmlns:a16="http://schemas.microsoft.com/office/drawing/2014/main" id="{00000000-0008-0000-0E00-0000304C0000}"/>
            </a:ext>
          </a:extLst>
        </xdr:cNvPr>
        <xdr:cNvSpPr>
          <a:spLocks noChangeShapeType="1"/>
        </xdr:cNvSpPr>
      </xdr:nvSpPr>
      <xdr:spPr bwMode="auto">
        <a:xfrm>
          <a:off x="0" y="16657320"/>
          <a:ext cx="1584960" cy="487680"/>
        </a:xfrm>
        <a:prstGeom prst="line">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617220</xdr:colOff>
      <xdr:row>47</xdr:row>
      <xdr:rowOff>60960</xdr:rowOff>
    </xdr:to>
    <xdr:pic>
      <xdr:nvPicPr>
        <xdr:cNvPr id="4107" name="Picture 4">
          <a:extLst>
            <a:ext uri="{FF2B5EF4-FFF2-40B4-BE49-F238E27FC236}">
              <a16:creationId xmlns:a16="http://schemas.microsoft.com/office/drawing/2014/main" id="{00000000-0008-0000-1700-00000B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372100" cy="79400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99FF"/>
  </sheetPr>
  <dimension ref="A1:V32"/>
  <sheetViews>
    <sheetView showGridLines="0" showZeros="0" view="pageBreakPreview" zoomScale="70" zoomScaleNormal="90" zoomScaleSheetLayoutView="70" workbookViewId="0">
      <selection activeCell="F30" sqref="F30"/>
    </sheetView>
  </sheetViews>
  <sheetFormatPr defaultColWidth="11.5703125" defaultRowHeight="12.75"/>
  <cols>
    <col min="1" max="1" width="3.7109375" customWidth="1"/>
    <col min="2" max="2" width="36.7109375" customWidth="1"/>
    <col min="3" max="10" width="7.7109375" customWidth="1"/>
    <col min="11" max="11" width="11.7109375" customWidth="1"/>
    <col min="12" max="12" width="2.7109375" customWidth="1"/>
    <col min="13" max="13" width="3.7109375" customWidth="1"/>
    <col min="14" max="14" width="36.7109375" customWidth="1"/>
    <col min="15" max="20" width="7.7109375" customWidth="1"/>
    <col min="21" max="21" width="11.7109375" customWidth="1"/>
    <col min="22" max="22" width="3.7109375" customWidth="1"/>
  </cols>
  <sheetData>
    <row r="1" spans="1:22" ht="15.75">
      <c r="A1" s="41"/>
    </row>
    <row r="2" spans="1:22" ht="15.75">
      <c r="A2" s="285" t="s">
        <v>0</v>
      </c>
      <c r="B2" s="285"/>
      <c r="C2" s="285"/>
      <c r="D2" s="285"/>
      <c r="E2" s="285"/>
      <c r="F2" s="285"/>
      <c r="G2" s="285"/>
      <c r="H2" s="285"/>
      <c r="I2" s="285"/>
      <c r="J2" s="285"/>
      <c r="K2" s="285"/>
      <c r="L2" s="285"/>
      <c r="M2" s="285"/>
      <c r="N2" s="285"/>
      <c r="O2" s="285"/>
      <c r="P2" s="285"/>
      <c r="Q2" s="285"/>
      <c r="R2" s="285"/>
      <c r="S2" s="285"/>
      <c r="T2" s="285"/>
      <c r="U2" s="285"/>
    </row>
    <row r="3" spans="1:22" ht="19.899999999999999" customHeight="1">
      <c r="A3" s="285"/>
      <c r="B3" s="285"/>
      <c r="C3" s="285"/>
      <c r="D3" s="285"/>
      <c r="E3" s="285"/>
      <c r="F3" s="285"/>
      <c r="G3" s="285"/>
      <c r="H3" s="285"/>
      <c r="I3" s="285"/>
      <c r="J3" s="285"/>
      <c r="K3" s="285"/>
      <c r="L3" s="285"/>
      <c r="M3" s="285"/>
      <c r="N3" s="285"/>
      <c r="O3" s="285"/>
      <c r="P3" s="285"/>
      <c r="Q3" s="285"/>
      <c r="R3" s="285"/>
      <c r="S3" s="285"/>
      <c r="T3" s="285"/>
      <c r="U3" s="285"/>
      <c r="V3" s="133"/>
    </row>
    <row r="4" spans="1:22" s="201" customFormat="1" ht="20.45" customHeight="1">
      <c r="A4" s="197" t="s">
        <v>1</v>
      </c>
      <c r="B4" s="199"/>
      <c r="C4" s="199"/>
      <c r="D4" s="199"/>
      <c r="E4" s="199"/>
      <c r="F4" s="199"/>
      <c r="G4" s="199"/>
      <c r="H4" s="199"/>
      <c r="I4" s="199"/>
      <c r="J4" s="199"/>
      <c r="K4" s="199"/>
      <c r="L4" s="137"/>
      <c r="M4" s="197" t="s">
        <v>2</v>
      </c>
      <c r="N4" s="200"/>
      <c r="O4" s="200"/>
      <c r="P4" s="200"/>
      <c r="Q4" s="200"/>
      <c r="R4" s="200"/>
      <c r="S4" s="200"/>
      <c r="T4" s="200"/>
      <c r="U4" s="200"/>
    </row>
    <row r="5" spans="1:22" ht="19.899999999999999" customHeight="1">
      <c r="A5" s="116"/>
      <c r="B5" s="117"/>
      <c r="C5" s="289" t="s">
        <v>3</v>
      </c>
      <c r="D5" s="290"/>
      <c r="E5" s="290"/>
      <c r="F5" s="291" t="s">
        <v>4</v>
      </c>
      <c r="G5" s="291" t="s">
        <v>5</v>
      </c>
      <c r="H5" s="291" t="s">
        <v>6</v>
      </c>
      <c r="I5" s="293" t="s">
        <v>7</v>
      </c>
      <c r="J5" s="293" t="s">
        <v>8</v>
      </c>
      <c r="K5" s="291" t="s">
        <v>9</v>
      </c>
      <c r="M5" s="116"/>
      <c r="N5" s="117"/>
      <c r="O5" s="289" t="s">
        <v>3</v>
      </c>
      <c r="P5" s="290"/>
      <c r="Q5" s="296"/>
      <c r="R5" s="297" t="s">
        <v>10</v>
      </c>
      <c r="S5" s="298"/>
      <c r="T5" s="286"/>
      <c r="U5" s="286" t="s">
        <v>11</v>
      </c>
    </row>
    <row r="6" spans="1:22" ht="79.900000000000006" customHeight="1">
      <c r="A6" s="118"/>
      <c r="B6" s="119"/>
      <c r="C6" s="134" t="s">
        <v>12</v>
      </c>
      <c r="D6" s="135" t="s">
        <v>13</v>
      </c>
      <c r="E6" s="135" t="s">
        <v>14</v>
      </c>
      <c r="F6" s="292"/>
      <c r="G6" s="292"/>
      <c r="H6" s="292"/>
      <c r="I6" s="294"/>
      <c r="J6" s="294"/>
      <c r="K6" s="295"/>
      <c r="M6" s="118"/>
      <c r="N6" s="119"/>
      <c r="O6" s="134" t="s">
        <v>12</v>
      </c>
      <c r="P6" s="135" t="s">
        <v>15</v>
      </c>
      <c r="Q6" s="149" t="s">
        <v>14</v>
      </c>
      <c r="R6" s="134" t="s">
        <v>16</v>
      </c>
      <c r="S6" s="135" t="s">
        <v>17</v>
      </c>
      <c r="T6" s="149" t="s">
        <v>18</v>
      </c>
      <c r="U6" s="287"/>
    </row>
    <row r="7" spans="1:22" ht="13.15" customHeight="1">
      <c r="A7" s="288" t="s">
        <v>19</v>
      </c>
      <c r="B7" s="150" t="s">
        <v>20</v>
      </c>
      <c r="C7" s="154">
        <v>270</v>
      </c>
      <c r="D7" s="155">
        <v>30</v>
      </c>
      <c r="E7" s="155">
        <v>50</v>
      </c>
      <c r="F7" s="156">
        <f>SUM(C7:E7)</f>
        <v>350</v>
      </c>
      <c r="G7" s="157">
        <v>20</v>
      </c>
      <c r="H7" s="156">
        <f>F7+G7</f>
        <v>370</v>
      </c>
      <c r="I7" s="155">
        <v>28</v>
      </c>
      <c r="J7" s="155">
        <v>20</v>
      </c>
      <c r="K7" s="177">
        <f>SUM(H7:J7)</f>
        <v>418</v>
      </c>
      <c r="L7" s="141"/>
      <c r="M7" s="288" t="s">
        <v>19</v>
      </c>
      <c r="N7" s="148" t="s">
        <v>20</v>
      </c>
      <c r="O7" s="142">
        <v>38</v>
      </c>
      <c r="P7" s="143">
        <v>65</v>
      </c>
      <c r="Q7" s="158">
        <v>103</v>
      </c>
      <c r="R7" s="142">
        <v>155</v>
      </c>
      <c r="S7" s="143">
        <v>24</v>
      </c>
      <c r="T7" s="158">
        <v>33</v>
      </c>
      <c r="U7" s="179">
        <f>SUM(O7:T7)</f>
        <v>418</v>
      </c>
    </row>
    <row r="8" spans="1:22" ht="13.15" customHeight="1">
      <c r="A8" s="288"/>
      <c r="B8" s="151" t="s">
        <v>21</v>
      </c>
      <c r="C8" s="154">
        <v>6</v>
      </c>
      <c r="D8" s="155">
        <v>380</v>
      </c>
      <c r="E8" s="155">
        <v>87</v>
      </c>
      <c r="F8" s="156">
        <f t="shared" ref="F8:F12" si="0">SUM(C8:E8)</f>
        <v>473</v>
      </c>
      <c r="G8" s="157">
        <v>42</v>
      </c>
      <c r="H8" s="156">
        <f t="shared" ref="H8:H12" si="1">F8+G8</f>
        <v>515</v>
      </c>
      <c r="I8" s="155">
        <v>80</v>
      </c>
      <c r="J8" s="155">
        <v>21</v>
      </c>
      <c r="K8" s="177">
        <f t="shared" ref="K8:K12" si="2">SUM(H8:J8)</f>
        <v>616</v>
      </c>
      <c r="L8" s="141"/>
      <c r="M8" s="288"/>
      <c r="N8" s="153" t="s">
        <v>21</v>
      </c>
      <c r="O8" s="139">
        <v>115</v>
      </c>
      <c r="P8" s="140">
        <v>123</v>
      </c>
      <c r="Q8" s="159">
        <v>64</v>
      </c>
      <c r="R8" s="139">
        <v>167</v>
      </c>
      <c r="S8" s="140">
        <v>85</v>
      </c>
      <c r="T8" s="159">
        <v>62</v>
      </c>
      <c r="U8" s="180">
        <f t="shared" ref="U8:U18" si="3">SUM(O8:T8)</f>
        <v>616</v>
      </c>
    </row>
    <row r="9" spans="1:22" ht="13.15" customHeight="1">
      <c r="A9" s="288"/>
      <c r="B9" s="151" t="s">
        <v>22</v>
      </c>
      <c r="C9" s="154">
        <v>4</v>
      </c>
      <c r="D9" s="155">
        <v>50</v>
      </c>
      <c r="E9" s="155">
        <v>13</v>
      </c>
      <c r="F9" s="156">
        <f t="shared" si="0"/>
        <v>67</v>
      </c>
      <c r="G9" s="157">
        <v>8</v>
      </c>
      <c r="H9" s="156">
        <f t="shared" si="1"/>
        <v>75</v>
      </c>
      <c r="I9" s="155">
        <v>22</v>
      </c>
      <c r="J9" s="155">
        <v>4</v>
      </c>
      <c r="K9" s="177">
        <f t="shared" si="2"/>
        <v>101</v>
      </c>
      <c r="L9" s="141"/>
      <c r="M9" s="288"/>
      <c r="N9" s="153" t="s">
        <v>22</v>
      </c>
      <c r="O9" s="139">
        <v>12</v>
      </c>
      <c r="P9" s="140">
        <v>16</v>
      </c>
      <c r="Q9" s="159">
        <v>6</v>
      </c>
      <c r="R9" s="139">
        <v>24</v>
      </c>
      <c r="S9" s="140">
        <v>39</v>
      </c>
      <c r="T9" s="159">
        <v>4</v>
      </c>
      <c r="U9" s="180">
        <f t="shared" si="3"/>
        <v>101</v>
      </c>
    </row>
    <row r="10" spans="1:22" ht="13.15" customHeight="1">
      <c r="A10" s="288"/>
      <c r="B10" s="152" t="s">
        <v>23</v>
      </c>
      <c r="C10" s="154">
        <v>10</v>
      </c>
      <c r="D10" s="155">
        <v>15</v>
      </c>
      <c r="E10" s="155">
        <v>210</v>
      </c>
      <c r="F10" s="156">
        <f t="shared" si="0"/>
        <v>235</v>
      </c>
      <c r="G10" s="157">
        <v>7</v>
      </c>
      <c r="H10" s="156">
        <f t="shared" si="1"/>
        <v>242</v>
      </c>
      <c r="I10" s="155">
        <v>-130</v>
      </c>
      <c r="J10" s="155">
        <v>13</v>
      </c>
      <c r="K10" s="177">
        <f t="shared" si="2"/>
        <v>125</v>
      </c>
      <c r="L10" s="141"/>
      <c r="M10" s="288"/>
      <c r="N10" s="167" t="s">
        <v>23</v>
      </c>
      <c r="O10" s="139">
        <v>21</v>
      </c>
      <c r="P10" s="140">
        <v>2</v>
      </c>
      <c r="Q10" s="159">
        <v>2</v>
      </c>
      <c r="R10" s="139">
        <v>98</v>
      </c>
      <c r="S10" s="140">
        <v>1</v>
      </c>
      <c r="T10" s="159">
        <v>1</v>
      </c>
      <c r="U10" s="180">
        <f t="shared" si="3"/>
        <v>125</v>
      </c>
    </row>
    <row r="11" spans="1:22" ht="13.15" customHeight="1">
      <c r="A11" s="288"/>
      <c r="B11" s="152" t="s">
        <v>24</v>
      </c>
      <c r="C11" s="154">
        <v>6</v>
      </c>
      <c r="D11" s="155">
        <v>17</v>
      </c>
      <c r="E11" s="155">
        <v>240</v>
      </c>
      <c r="F11" s="156">
        <f t="shared" si="0"/>
        <v>263</v>
      </c>
      <c r="G11" s="157">
        <v>11</v>
      </c>
      <c r="H11" s="156">
        <f t="shared" si="1"/>
        <v>274</v>
      </c>
      <c r="I11" s="155">
        <v>0</v>
      </c>
      <c r="J11" s="155">
        <v>15</v>
      </c>
      <c r="K11" s="177">
        <f t="shared" si="2"/>
        <v>289</v>
      </c>
      <c r="L11" s="141"/>
      <c r="M11" s="288"/>
      <c r="N11" s="167" t="s">
        <v>24</v>
      </c>
      <c r="O11" s="139">
        <v>14</v>
      </c>
      <c r="P11" s="140">
        <v>54</v>
      </c>
      <c r="Q11" s="159">
        <v>43</v>
      </c>
      <c r="R11" s="139">
        <v>128</v>
      </c>
      <c r="S11" s="140">
        <v>32</v>
      </c>
      <c r="T11" s="159">
        <v>18</v>
      </c>
      <c r="U11" s="180">
        <f t="shared" si="3"/>
        <v>289</v>
      </c>
    </row>
    <row r="12" spans="1:22" ht="13.15" customHeight="1">
      <c r="A12" s="288"/>
      <c r="B12" s="151" t="s">
        <v>25</v>
      </c>
      <c r="C12" s="154">
        <v>4</v>
      </c>
      <c r="D12" s="155">
        <v>8</v>
      </c>
      <c r="E12" s="155">
        <v>100</v>
      </c>
      <c r="F12" s="156">
        <f t="shared" si="0"/>
        <v>112</v>
      </c>
      <c r="G12" s="157">
        <v>12</v>
      </c>
      <c r="H12" s="156">
        <f t="shared" si="1"/>
        <v>124</v>
      </c>
      <c r="I12" s="155">
        <v>0</v>
      </c>
      <c r="J12" s="155">
        <v>7</v>
      </c>
      <c r="K12" s="177">
        <f t="shared" si="2"/>
        <v>131</v>
      </c>
      <c r="L12" s="141"/>
      <c r="M12" s="288"/>
      <c r="N12" s="153" t="s">
        <v>25</v>
      </c>
      <c r="O12" s="139">
        <v>14</v>
      </c>
      <c r="P12" s="140">
        <v>35</v>
      </c>
      <c r="Q12" s="159">
        <v>23</v>
      </c>
      <c r="R12" s="139">
        <v>41</v>
      </c>
      <c r="S12" s="140">
        <v>10</v>
      </c>
      <c r="T12" s="159">
        <v>8</v>
      </c>
      <c r="U12" s="180">
        <f t="shared" si="3"/>
        <v>131</v>
      </c>
    </row>
    <row r="13" spans="1:22" ht="13.15" customHeight="1">
      <c r="A13" s="160" t="s">
        <v>26</v>
      </c>
      <c r="B13" s="219" t="s">
        <v>27</v>
      </c>
      <c r="C13" s="161">
        <f>SUM(C7:C12)</f>
        <v>300</v>
      </c>
      <c r="D13" s="162">
        <f t="shared" ref="D13:K13" si="4">SUM(D7:D12)</f>
        <v>500</v>
      </c>
      <c r="E13" s="162">
        <f t="shared" si="4"/>
        <v>700</v>
      </c>
      <c r="F13" s="163">
        <f t="shared" si="4"/>
        <v>1500</v>
      </c>
      <c r="G13" s="163">
        <f t="shared" si="4"/>
        <v>100</v>
      </c>
      <c r="H13" s="163">
        <f t="shared" si="4"/>
        <v>1600</v>
      </c>
      <c r="I13" s="162">
        <f t="shared" si="4"/>
        <v>0</v>
      </c>
      <c r="J13" s="162">
        <f t="shared" si="4"/>
        <v>80</v>
      </c>
      <c r="K13" s="178">
        <f t="shared" si="4"/>
        <v>1680</v>
      </c>
      <c r="L13" s="141"/>
      <c r="M13" s="160" t="s">
        <v>26</v>
      </c>
      <c r="N13" s="174" t="s">
        <v>28</v>
      </c>
      <c r="O13" s="161">
        <f>SUM(O7:O12)</f>
        <v>214</v>
      </c>
      <c r="P13" s="162">
        <f t="shared" ref="P13:Q13" si="5">SUM(P7:P12)</f>
        <v>295</v>
      </c>
      <c r="Q13" s="162">
        <f t="shared" si="5"/>
        <v>241</v>
      </c>
      <c r="R13" s="161">
        <f>SUM(R7:R12)</f>
        <v>613</v>
      </c>
      <c r="S13" s="162">
        <f t="shared" ref="S13" si="6">SUM(S7:S12)</f>
        <v>191</v>
      </c>
      <c r="T13" s="162">
        <f t="shared" ref="T13" si="7">SUM(T7:T12)</f>
        <v>126</v>
      </c>
      <c r="U13" s="178">
        <f t="shared" si="3"/>
        <v>1680</v>
      </c>
    </row>
    <row r="14" spans="1:22" ht="13.15" customHeight="1">
      <c r="A14" s="141"/>
      <c r="B14" s="141"/>
      <c r="C14" s="141"/>
      <c r="D14" s="141"/>
      <c r="E14" s="141"/>
      <c r="F14" s="141"/>
      <c r="G14" s="141"/>
      <c r="H14" s="141"/>
      <c r="I14" s="141"/>
      <c r="J14" s="141"/>
      <c r="K14" s="141"/>
      <c r="L14" s="141"/>
      <c r="M14" s="144"/>
      <c r="N14" s="175" t="s">
        <v>29</v>
      </c>
      <c r="O14" s="168">
        <v>10</v>
      </c>
      <c r="P14" s="169">
        <v>100</v>
      </c>
      <c r="Q14" s="173">
        <v>300</v>
      </c>
      <c r="R14" s="170"/>
      <c r="S14" s="171"/>
      <c r="T14" s="172"/>
      <c r="U14" s="181">
        <f t="shared" si="3"/>
        <v>410</v>
      </c>
    </row>
    <row r="15" spans="1:22" ht="13.15" customHeight="1">
      <c r="A15" s="141"/>
      <c r="B15" s="196" t="s">
        <v>30</v>
      </c>
      <c r="C15" s="190"/>
      <c r="D15" s="191"/>
      <c r="E15" s="191"/>
      <c r="F15" s="191"/>
      <c r="G15" s="191"/>
      <c r="H15" s="192"/>
      <c r="I15" s="141"/>
      <c r="J15" s="141"/>
      <c r="K15" s="141"/>
      <c r="L15" s="141"/>
      <c r="M15" s="144"/>
      <c r="N15" s="175" t="s">
        <v>31</v>
      </c>
      <c r="O15" s="168">
        <v>-15</v>
      </c>
      <c r="P15" s="169">
        <v>10</v>
      </c>
      <c r="Q15" s="173">
        <v>15</v>
      </c>
      <c r="R15" s="170"/>
      <c r="S15" s="171"/>
      <c r="T15" s="172"/>
      <c r="U15" s="181">
        <f t="shared" si="3"/>
        <v>10</v>
      </c>
    </row>
    <row r="16" spans="1:22" ht="13.15" customHeight="1">
      <c r="A16" s="141"/>
      <c r="B16" s="141"/>
      <c r="C16" s="193" t="s">
        <v>32</v>
      </c>
      <c r="D16" s="141"/>
      <c r="E16" s="141">
        <f>SUM(C13:E13)-SUM(O13:Q13)+J13</f>
        <v>830</v>
      </c>
      <c r="F16" s="141"/>
      <c r="G16" s="176" t="s">
        <v>33</v>
      </c>
      <c r="H16" s="198">
        <f>S13</f>
        <v>191</v>
      </c>
      <c r="I16" s="141"/>
      <c r="J16" s="141"/>
      <c r="K16" s="141"/>
      <c r="L16" s="141"/>
      <c r="M16" s="144"/>
      <c r="N16" s="175" t="s">
        <v>34</v>
      </c>
      <c r="O16" s="168">
        <v>17</v>
      </c>
      <c r="P16" s="169">
        <v>31</v>
      </c>
      <c r="Q16" s="173">
        <v>35</v>
      </c>
      <c r="R16" s="170"/>
      <c r="S16" s="171"/>
      <c r="T16" s="172"/>
      <c r="U16" s="181">
        <f t="shared" si="3"/>
        <v>83</v>
      </c>
    </row>
    <row r="17" spans="1:22" ht="13.15" customHeight="1">
      <c r="A17" s="141"/>
      <c r="B17" s="141"/>
      <c r="C17" s="193" t="s">
        <v>35</v>
      </c>
      <c r="D17" s="141"/>
      <c r="E17" s="141">
        <f>SUM(O20:Q20)+J13</f>
        <v>830</v>
      </c>
      <c r="F17" s="141"/>
      <c r="G17" s="176" t="s">
        <v>36</v>
      </c>
      <c r="H17" s="198">
        <f>U20</f>
        <v>750</v>
      </c>
      <c r="I17" s="141"/>
      <c r="J17" s="141"/>
      <c r="K17" s="141"/>
      <c r="L17" s="141"/>
      <c r="M17" s="144"/>
      <c r="N17" s="175"/>
      <c r="O17" s="168"/>
      <c r="P17" s="169"/>
      <c r="Q17" s="173"/>
      <c r="R17" s="170"/>
      <c r="S17" s="171"/>
      <c r="T17" s="172"/>
      <c r="U17" s="181">
        <f t="shared" si="3"/>
        <v>0</v>
      </c>
    </row>
    <row r="18" spans="1:22" ht="13.15" customHeight="1" thickBot="1">
      <c r="A18" s="141"/>
      <c r="B18" s="141"/>
      <c r="C18" s="193" t="s">
        <v>37</v>
      </c>
      <c r="D18" s="141"/>
      <c r="E18" s="141">
        <f>SUM(R13:T13)-G13</f>
        <v>830</v>
      </c>
      <c r="F18" s="141"/>
      <c r="G18" s="176" t="s">
        <v>38</v>
      </c>
      <c r="H18" s="198">
        <f>U18+U16</f>
        <v>330</v>
      </c>
      <c r="I18" s="141"/>
      <c r="J18" s="141"/>
      <c r="K18" s="141"/>
      <c r="L18" s="141"/>
      <c r="M18" s="202"/>
      <c r="N18" s="203" t="s">
        <v>39</v>
      </c>
      <c r="O18" s="139">
        <f>O20-SUM(O14:O17)</f>
        <v>74</v>
      </c>
      <c r="P18" s="140">
        <f t="shared" ref="P18:Q18" si="8">P20-SUM(P14:P17)</f>
        <v>64</v>
      </c>
      <c r="Q18" s="159">
        <f t="shared" si="8"/>
        <v>109</v>
      </c>
      <c r="R18" s="206"/>
      <c r="S18" s="207"/>
      <c r="T18" s="208"/>
      <c r="U18" s="179">
        <f t="shared" si="3"/>
        <v>247</v>
      </c>
    </row>
    <row r="19" spans="1:22" ht="13.15" customHeight="1" thickTop="1">
      <c r="A19" s="141"/>
      <c r="B19" s="141"/>
      <c r="C19" s="193"/>
      <c r="D19" s="141"/>
      <c r="E19" s="141"/>
      <c r="F19" s="141"/>
      <c r="G19" s="176"/>
      <c r="H19" s="198"/>
      <c r="I19" s="141"/>
      <c r="J19" s="141"/>
      <c r="K19" s="141"/>
      <c r="L19" s="141"/>
      <c r="M19" s="210"/>
      <c r="N19" s="226"/>
      <c r="O19" s="227"/>
      <c r="P19" s="228"/>
      <c r="Q19" s="229"/>
      <c r="R19" s="215"/>
      <c r="S19" s="216"/>
      <c r="T19" s="217"/>
      <c r="U19" s="230"/>
    </row>
    <row r="20" spans="1:22" ht="13.15" customHeight="1">
      <c r="A20" s="141"/>
      <c r="B20" s="141"/>
      <c r="C20" s="193" t="s">
        <v>40</v>
      </c>
      <c r="D20" s="176"/>
      <c r="E20" s="141">
        <f>E16-U$16</f>
        <v>747</v>
      </c>
      <c r="F20" s="141"/>
      <c r="G20" s="176" t="s">
        <v>41</v>
      </c>
      <c r="H20" s="198">
        <f>S13-U16</f>
        <v>108</v>
      </c>
      <c r="I20" s="141"/>
      <c r="J20" s="141"/>
      <c r="K20" s="141"/>
      <c r="L20" s="141"/>
      <c r="M20" s="144"/>
      <c r="N20" s="174" t="s">
        <v>36</v>
      </c>
      <c r="O20" s="168">
        <f>O21-O13</f>
        <v>86</v>
      </c>
      <c r="P20" s="169">
        <f>P21-P13</f>
        <v>205</v>
      </c>
      <c r="Q20" s="173">
        <f>Q21-Q13</f>
        <v>459</v>
      </c>
      <c r="R20" s="164">
        <v>0</v>
      </c>
      <c r="S20" s="165">
        <v>0</v>
      </c>
      <c r="T20" s="166">
        <v>0</v>
      </c>
      <c r="U20" s="181">
        <f t="shared" ref="U20" si="9">SUM(O20:T20)</f>
        <v>750</v>
      </c>
    </row>
    <row r="21" spans="1:22" ht="13.15" customHeight="1">
      <c r="A21" s="141"/>
      <c r="B21" s="141"/>
      <c r="C21" s="193" t="s">
        <v>42</v>
      </c>
      <c r="D21" s="176"/>
      <c r="E21" s="141">
        <f>E17-U$16</f>
        <v>747</v>
      </c>
      <c r="F21" s="141"/>
      <c r="G21" s="176" t="s">
        <v>43</v>
      </c>
      <c r="H21" s="198">
        <f>U20-U16</f>
        <v>667</v>
      </c>
      <c r="I21" s="141"/>
      <c r="J21" s="141"/>
      <c r="K21" s="141"/>
      <c r="L21" s="141"/>
      <c r="M21" s="144"/>
      <c r="N21" s="175" t="s">
        <v>4</v>
      </c>
      <c r="O21" s="145">
        <v>300</v>
      </c>
      <c r="P21" s="146">
        <v>500</v>
      </c>
      <c r="Q21" s="147">
        <v>700</v>
      </c>
      <c r="R21" s="145"/>
      <c r="S21" s="146"/>
      <c r="T21" s="147"/>
      <c r="U21" s="182" t="s">
        <v>26</v>
      </c>
    </row>
    <row r="22" spans="1:22" ht="13.15" customHeight="1">
      <c r="C22" s="193" t="s">
        <v>44</v>
      </c>
      <c r="D22" s="176"/>
      <c r="E22" s="141">
        <f>E18-U$16</f>
        <v>747</v>
      </c>
      <c r="G22" s="39" t="s">
        <v>45</v>
      </c>
      <c r="H22" s="198">
        <f>H18-U16</f>
        <v>247</v>
      </c>
      <c r="V22" s="133"/>
    </row>
    <row r="23" spans="1:22">
      <c r="C23" s="60"/>
      <c r="D23" s="61"/>
      <c r="E23" s="61"/>
      <c r="F23" s="61"/>
      <c r="G23" s="61"/>
      <c r="H23" s="62"/>
    </row>
    <row r="27" spans="1:22">
      <c r="B27" s="196" t="s">
        <v>46</v>
      </c>
      <c r="C27" s="53"/>
      <c r="D27" s="54"/>
      <c r="E27" s="54"/>
      <c r="F27" s="54"/>
      <c r="G27" s="54"/>
      <c r="H27" s="54"/>
      <c r="I27" s="54"/>
      <c r="J27" s="54"/>
      <c r="K27" s="54"/>
      <c r="L27" s="54"/>
      <c r="M27" s="54"/>
      <c r="N27" s="54"/>
      <c r="O27" s="54"/>
      <c r="P27" s="54"/>
      <c r="Q27" s="54"/>
      <c r="R27" s="54"/>
      <c r="S27" s="54"/>
      <c r="T27" s="55"/>
    </row>
    <row r="28" spans="1:22">
      <c r="C28" s="221" t="s">
        <v>40</v>
      </c>
      <c r="D28" s="201"/>
      <c r="E28" s="201" t="s">
        <v>47</v>
      </c>
      <c r="F28" s="220" t="s">
        <v>48</v>
      </c>
      <c r="G28" s="201"/>
      <c r="H28" s="201"/>
      <c r="I28" s="201"/>
      <c r="J28" s="201"/>
      <c r="K28" s="201"/>
      <c r="L28" s="201"/>
      <c r="M28" s="201"/>
      <c r="N28" s="201"/>
      <c r="T28" s="57"/>
    </row>
    <row r="29" spans="1:22">
      <c r="C29" s="222" t="s">
        <v>42</v>
      </c>
      <c r="D29" s="201"/>
      <c r="E29" s="220" t="s">
        <v>47</v>
      </c>
      <c r="F29" s="220" t="s">
        <v>49</v>
      </c>
      <c r="G29" s="201"/>
      <c r="H29" s="201"/>
      <c r="I29" s="201"/>
      <c r="J29" s="201"/>
      <c r="K29" s="201"/>
      <c r="L29" s="201"/>
      <c r="M29" s="201"/>
      <c r="N29" s="201"/>
      <c r="T29" s="57"/>
    </row>
    <row r="30" spans="1:22">
      <c r="C30" s="222" t="s">
        <v>44</v>
      </c>
      <c r="D30" s="201"/>
      <c r="E30" s="220" t="s">
        <v>47</v>
      </c>
      <c r="F30" s="220" t="s">
        <v>50</v>
      </c>
      <c r="G30" s="201"/>
      <c r="H30" s="201"/>
      <c r="I30" s="201"/>
      <c r="J30" s="201"/>
      <c r="K30" s="201"/>
      <c r="L30" s="201"/>
      <c r="M30" s="201"/>
      <c r="N30" s="201"/>
      <c r="T30" s="57"/>
    </row>
    <row r="31" spans="1:22">
      <c r="C31" s="60"/>
      <c r="D31" s="61"/>
      <c r="E31" s="61"/>
      <c r="F31" s="61"/>
      <c r="G31" s="61"/>
      <c r="H31" s="61"/>
      <c r="I31" s="61"/>
      <c r="J31" s="61"/>
      <c r="K31" s="61"/>
      <c r="L31" s="61"/>
      <c r="M31" s="61"/>
      <c r="N31" s="61"/>
      <c r="O31" s="61"/>
      <c r="P31" s="61"/>
      <c r="Q31" s="61"/>
      <c r="R31" s="61"/>
      <c r="S31" s="61"/>
      <c r="T31" s="62"/>
      <c r="V31" s="133"/>
    </row>
    <row r="32" spans="1:22">
      <c r="V32" s="133" t="s">
        <v>51</v>
      </c>
    </row>
  </sheetData>
  <mergeCells count="14">
    <mergeCell ref="A2:U2"/>
    <mergeCell ref="U5:U6"/>
    <mergeCell ref="A7:A12"/>
    <mergeCell ref="M7:M12"/>
    <mergeCell ref="A3:U3"/>
    <mergeCell ref="C5:E5"/>
    <mergeCell ref="F5:F6"/>
    <mergeCell ref="G5:G6"/>
    <mergeCell ref="H5:H6"/>
    <mergeCell ref="I5:I6"/>
    <mergeCell ref="J5:J6"/>
    <mergeCell ref="K5:K6"/>
    <mergeCell ref="O5:Q5"/>
    <mergeCell ref="R5:T5"/>
  </mergeCells>
  <pageMargins left="0.78740157480314965" right="0.78740157480314965" top="0.78740157480314965" bottom="0.78740157480314965" header="0.51181102362204722" footer="0.51181102362204722"/>
  <pageSetup paperSize="9" scale="39" orientation="portrait" r:id="rId1"/>
  <headerFooter alignWithMargins="0">
    <oddHeader>&amp;R&amp;9Sanjiv Mahajan (2025 SNA - 22 Aug 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F427-1DD6-4BB8-A460-01F30A305CBC}">
  <dimension ref="A1:V32"/>
  <sheetViews>
    <sheetView showGridLines="0" tabSelected="1" view="pageBreakPreview" zoomScale="70" zoomScaleNormal="90" zoomScaleSheetLayoutView="70" workbookViewId="0"/>
  </sheetViews>
  <sheetFormatPr defaultColWidth="11.5703125" defaultRowHeight="12.75"/>
  <cols>
    <col min="1" max="1" width="3.7109375" customWidth="1"/>
    <col min="2" max="2" width="36.7109375" customWidth="1"/>
    <col min="3" max="10" width="7.7109375" customWidth="1"/>
    <col min="11" max="11" width="11.7109375" customWidth="1"/>
    <col min="12" max="12" width="2.7109375" customWidth="1"/>
    <col min="13" max="13" width="3.7109375" customWidth="1"/>
    <col min="14" max="14" width="36.7109375" customWidth="1"/>
    <col min="15" max="16" width="7.7109375" customWidth="1"/>
    <col min="17" max="17" width="8.140625" customWidth="1"/>
    <col min="18" max="20" width="7.7109375" customWidth="1"/>
    <col min="21" max="21" width="11.7109375" customWidth="1"/>
    <col min="22" max="22" width="3.85546875" customWidth="1"/>
  </cols>
  <sheetData>
    <row r="1" spans="1:22" ht="15.75">
      <c r="A1" s="41"/>
    </row>
    <row r="2" spans="1:22" ht="15.75">
      <c r="A2" s="285" t="s">
        <v>52</v>
      </c>
      <c r="B2" s="285"/>
      <c r="C2" s="285"/>
      <c r="D2" s="285"/>
      <c r="E2" s="285"/>
      <c r="F2" s="285"/>
      <c r="G2" s="285"/>
      <c r="H2" s="285"/>
      <c r="I2" s="285"/>
      <c r="J2" s="285"/>
      <c r="K2" s="285"/>
      <c r="L2" s="285"/>
      <c r="M2" s="285"/>
      <c r="N2" s="285"/>
      <c r="O2" s="285"/>
      <c r="P2" s="285"/>
      <c r="Q2" s="285"/>
      <c r="R2" s="285"/>
      <c r="S2" s="285"/>
      <c r="T2" s="285"/>
      <c r="U2" s="285"/>
    </row>
    <row r="3" spans="1:22" ht="19.899999999999999" customHeight="1">
      <c r="A3" s="285"/>
      <c r="B3" s="285"/>
      <c r="C3" s="285"/>
      <c r="D3" s="285"/>
      <c r="E3" s="285"/>
      <c r="F3" s="285"/>
      <c r="G3" s="285"/>
      <c r="H3" s="285"/>
      <c r="I3" s="285"/>
      <c r="J3" s="285"/>
      <c r="K3" s="285"/>
      <c r="L3" s="285"/>
      <c r="M3" s="285"/>
      <c r="N3" s="285"/>
      <c r="O3" s="285"/>
      <c r="P3" s="285"/>
      <c r="Q3" s="285"/>
      <c r="R3" s="285"/>
      <c r="S3" s="285"/>
      <c r="T3" s="285"/>
      <c r="U3" s="285"/>
      <c r="V3" s="133"/>
    </row>
    <row r="4" spans="1:22" ht="20.45" customHeight="1">
      <c r="A4" s="197" t="s">
        <v>1</v>
      </c>
      <c r="B4" s="136"/>
      <c r="C4" s="136"/>
      <c r="D4" s="136"/>
      <c r="E4" s="136"/>
      <c r="F4" s="136"/>
      <c r="G4" s="136"/>
      <c r="H4" s="136"/>
      <c r="I4" s="136"/>
      <c r="J4" s="136"/>
      <c r="K4" s="136"/>
      <c r="L4" s="137"/>
      <c r="M4" s="197" t="s">
        <v>2</v>
      </c>
      <c r="N4" s="138"/>
      <c r="O4" s="138"/>
      <c r="P4" s="138"/>
      <c r="Q4" s="138"/>
      <c r="R4" s="138"/>
      <c r="S4" s="138"/>
      <c r="T4" s="138"/>
      <c r="U4" s="138"/>
    </row>
    <row r="5" spans="1:22" ht="19.899999999999999" customHeight="1">
      <c r="A5" s="116"/>
      <c r="B5" s="117"/>
      <c r="C5" s="289" t="s">
        <v>3</v>
      </c>
      <c r="D5" s="290"/>
      <c r="E5" s="290"/>
      <c r="F5" s="291" t="s">
        <v>4</v>
      </c>
      <c r="G5" s="291" t="s">
        <v>5</v>
      </c>
      <c r="H5" s="291" t="s">
        <v>6</v>
      </c>
      <c r="I5" s="293" t="s">
        <v>7</v>
      </c>
      <c r="J5" s="293" t="s">
        <v>8</v>
      </c>
      <c r="K5" s="291" t="s">
        <v>9</v>
      </c>
      <c r="M5" s="116"/>
      <c r="N5" s="117"/>
      <c r="O5" s="289" t="s">
        <v>3</v>
      </c>
      <c r="P5" s="290"/>
      <c r="Q5" s="296"/>
      <c r="R5" s="297" t="s">
        <v>10</v>
      </c>
      <c r="S5" s="298"/>
      <c r="T5" s="286"/>
      <c r="U5" s="286" t="s">
        <v>11</v>
      </c>
    </row>
    <row r="6" spans="1:22" ht="79.900000000000006" customHeight="1">
      <c r="A6" s="118"/>
      <c r="B6" s="119"/>
      <c r="C6" s="134" t="s">
        <v>12</v>
      </c>
      <c r="D6" s="135" t="s">
        <v>13</v>
      </c>
      <c r="E6" s="135" t="s">
        <v>14</v>
      </c>
      <c r="F6" s="292"/>
      <c r="G6" s="292"/>
      <c r="H6" s="292"/>
      <c r="I6" s="294"/>
      <c r="J6" s="294"/>
      <c r="K6" s="295"/>
      <c r="M6" s="118"/>
      <c r="N6" s="119"/>
      <c r="O6" s="134" t="s">
        <v>12</v>
      </c>
      <c r="P6" s="135" t="s">
        <v>15</v>
      </c>
      <c r="Q6" s="149" t="s">
        <v>14</v>
      </c>
      <c r="R6" s="134" t="s">
        <v>16</v>
      </c>
      <c r="S6" s="135" t="s">
        <v>17</v>
      </c>
      <c r="T6" s="149" t="s">
        <v>18</v>
      </c>
      <c r="U6" s="287"/>
    </row>
    <row r="7" spans="1:22" ht="13.15" customHeight="1">
      <c r="A7" s="288" t="s">
        <v>19</v>
      </c>
      <c r="B7" s="150" t="s">
        <v>20</v>
      </c>
      <c r="C7" s="154">
        <v>270</v>
      </c>
      <c r="D7" s="155">
        <v>30</v>
      </c>
      <c r="E7" s="155">
        <v>50</v>
      </c>
      <c r="F7" s="156">
        <f>SUM(C7:E7)</f>
        <v>350</v>
      </c>
      <c r="G7" s="157">
        <v>20</v>
      </c>
      <c r="H7" s="156">
        <f>F7+G7</f>
        <v>370</v>
      </c>
      <c r="I7" s="155">
        <v>28</v>
      </c>
      <c r="J7" s="155">
        <v>20</v>
      </c>
      <c r="K7" s="177">
        <f>SUM(H7:J7)</f>
        <v>418</v>
      </c>
      <c r="L7" s="141"/>
      <c r="M7" s="288" t="s">
        <v>19</v>
      </c>
      <c r="N7" s="148" t="s">
        <v>20</v>
      </c>
      <c r="O7" s="142">
        <v>38</v>
      </c>
      <c r="P7" s="143">
        <v>65</v>
      </c>
      <c r="Q7" s="158">
        <v>103</v>
      </c>
      <c r="R7" s="142">
        <v>155</v>
      </c>
      <c r="S7" s="143">
        <v>24</v>
      </c>
      <c r="T7" s="158">
        <v>33</v>
      </c>
      <c r="U7" s="179">
        <f>SUM(O7:T7)</f>
        <v>418</v>
      </c>
    </row>
    <row r="8" spans="1:22" ht="13.15" customHeight="1">
      <c r="A8" s="288"/>
      <c r="B8" s="151" t="s">
        <v>21</v>
      </c>
      <c r="C8" s="154">
        <v>6</v>
      </c>
      <c r="D8" s="155">
        <v>380</v>
      </c>
      <c r="E8" s="155">
        <v>87</v>
      </c>
      <c r="F8" s="156">
        <f t="shared" ref="F8:F12" si="0">SUM(C8:E8)</f>
        <v>473</v>
      </c>
      <c r="G8" s="157">
        <v>42</v>
      </c>
      <c r="H8" s="156">
        <f t="shared" ref="H8:H12" si="1">F8+G8</f>
        <v>515</v>
      </c>
      <c r="I8" s="155">
        <v>80</v>
      </c>
      <c r="J8" s="155">
        <v>21</v>
      </c>
      <c r="K8" s="177">
        <f t="shared" ref="K8:K12" si="2">SUM(H8:J8)</f>
        <v>616</v>
      </c>
      <c r="L8" s="141"/>
      <c r="M8" s="288"/>
      <c r="N8" s="153" t="s">
        <v>21</v>
      </c>
      <c r="O8" s="139">
        <v>115</v>
      </c>
      <c r="P8" s="140">
        <v>123</v>
      </c>
      <c r="Q8" s="159">
        <v>64</v>
      </c>
      <c r="R8" s="139">
        <v>167</v>
      </c>
      <c r="S8" s="140">
        <v>85</v>
      </c>
      <c r="T8" s="159">
        <v>62</v>
      </c>
      <c r="U8" s="180">
        <f t="shared" ref="U8:U20" si="3">SUM(O8:T8)</f>
        <v>616</v>
      </c>
    </row>
    <row r="9" spans="1:22" ht="13.15" customHeight="1">
      <c r="A9" s="288"/>
      <c r="B9" s="151" t="s">
        <v>22</v>
      </c>
      <c r="C9" s="154">
        <v>4</v>
      </c>
      <c r="D9" s="155">
        <v>50</v>
      </c>
      <c r="E9" s="155">
        <v>13</v>
      </c>
      <c r="F9" s="156">
        <f t="shared" si="0"/>
        <v>67</v>
      </c>
      <c r="G9" s="157">
        <v>8</v>
      </c>
      <c r="H9" s="156">
        <f t="shared" si="1"/>
        <v>75</v>
      </c>
      <c r="I9" s="155">
        <v>22</v>
      </c>
      <c r="J9" s="155">
        <v>4</v>
      </c>
      <c r="K9" s="177">
        <f t="shared" si="2"/>
        <v>101</v>
      </c>
      <c r="L9" s="141"/>
      <c r="M9" s="288"/>
      <c r="N9" s="153" t="s">
        <v>22</v>
      </c>
      <c r="O9" s="139">
        <v>12</v>
      </c>
      <c r="P9" s="140">
        <v>16</v>
      </c>
      <c r="Q9" s="159">
        <v>6</v>
      </c>
      <c r="R9" s="139">
        <v>24</v>
      </c>
      <c r="S9" s="140">
        <v>39</v>
      </c>
      <c r="T9" s="159">
        <v>4</v>
      </c>
      <c r="U9" s="180">
        <f t="shared" si="3"/>
        <v>101</v>
      </c>
    </row>
    <row r="10" spans="1:22" ht="13.15" customHeight="1">
      <c r="A10" s="288"/>
      <c r="B10" s="152" t="s">
        <v>23</v>
      </c>
      <c r="C10" s="154">
        <v>10</v>
      </c>
      <c r="D10" s="155">
        <v>15</v>
      </c>
      <c r="E10" s="155">
        <v>210</v>
      </c>
      <c r="F10" s="156">
        <f t="shared" si="0"/>
        <v>235</v>
      </c>
      <c r="G10" s="157">
        <v>7</v>
      </c>
      <c r="H10" s="156">
        <f t="shared" si="1"/>
        <v>242</v>
      </c>
      <c r="I10" s="155">
        <v>-130</v>
      </c>
      <c r="J10" s="155">
        <v>13</v>
      </c>
      <c r="K10" s="177">
        <f t="shared" si="2"/>
        <v>125</v>
      </c>
      <c r="L10" s="141"/>
      <c r="M10" s="288"/>
      <c r="N10" s="167" t="s">
        <v>23</v>
      </c>
      <c r="O10" s="139">
        <v>21</v>
      </c>
      <c r="P10" s="140">
        <v>2</v>
      </c>
      <c r="Q10" s="159">
        <v>2</v>
      </c>
      <c r="R10" s="139">
        <v>98</v>
      </c>
      <c r="S10" s="140">
        <v>1</v>
      </c>
      <c r="T10" s="159">
        <v>1</v>
      </c>
      <c r="U10" s="180">
        <f t="shared" si="3"/>
        <v>125</v>
      </c>
    </row>
    <row r="11" spans="1:22" ht="13.15" customHeight="1">
      <c r="A11" s="288"/>
      <c r="B11" s="152" t="s">
        <v>24</v>
      </c>
      <c r="C11" s="154">
        <v>6</v>
      </c>
      <c r="D11" s="155">
        <v>17</v>
      </c>
      <c r="E11" s="155">
        <v>240</v>
      </c>
      <c r="F11" s="156">
        <f t="shared" si="0"/>
        <v>263</v>
      </c>
      <c r="G11" s="157">
        <v>11</v>
      </c>
      <c r="H11" s="156">
        <f t="shared" si="1"/>
        <v>274</v>
      </c>
      <c r="I11" s="155"/>
      <c r="J11" s="155">
        <v>15</v>
      </c>
      <c r="K11" s="177">
        <f t="shared" si="2"/>
        <v>289</v>
      </c>
      <c r="L11" s="141"/>
      <c r="M11" s="288"/>
      <c r="N11" s="167" t="s">
        <v>24</v>
      </c>
      <c r="O11" s="139">
        <v>14</v>
      </c>
      <c r="P11" s="140">
        <v>54</v>
      </c>
      <c r="Q11" s="159">
        <v>43</v>
      </c>
      <c r="R11" s="139">
        <v>128</v>
      </c>
      <c r="S11" s="140">
        <v>32</v>
      </c>
      <c r="T11" s="159">
        <v>18</v>
      </c>
      <c r="U11" s="180">
        <f t="shared" si="3"/>
        <v>289</v>
      </c>
    </row>
    <row r="12" spans="1:22" ht="13.15" customHeight="1">
      <c r="A12" s="288"/>
      <c r="B12" s="151" t="s">
        <v>25</v>
      </c>
      <c r="C12" s="154">
        <v>4</v>
      </c>
      <c r="D12" s="155">
        <v>8</v>
      </c>
      <c r="E12" s="155">
        <v>100</v>
      </c>
      <c r="F12" s="156">
        <f t="shared" si="0"/>
        <v>112</v>
      </c>
      <c r="G12" s="157">
        <v>12</v>
      </c>
      <c r="H12" s="156">
        <f t="shared" si="1"/>
        <v>124</v>
      </c>
      <c r="I12" s="155"/>
      <c r="J12" s="155">
        <v>7</v>
      </c>
      <c r="K12" s="177">
        <f t="shared" si="2"/>
        <v>131</v>
      </c>
      <c r="L12" s="141"/>
      <c r="M12" s="288"/>
      <c r="N12" s="153" t="s">
        <v>25</v>
      </c>
      <c r="O12" s="139">
        <v>14</v>
      </c>
      <c r="P12" s="140">
        <v>35</v>
      </c>
      <c r="Q12" s="159">
        <v>23</v>
      </c>
      <c r="R12" s="139">
        <v>41</v>
      </c>
      <c r="S12" s="140">
        <v>10</v>
      </c>
      <c r="T12" s="159">
        <v>8</v>
      </c>
      <c r="U12" s="180">
        <f t="shared" si="3"/>
        <v>131</v>
      </c>
    </row>
    <row r="13" spans="1:22" ht="13.15" customHeight="1">
      <c r="A13" s="160" t="s">
        <v>26</v>
      </c>
      <c r="B13" s="219" t="s">
        <v>27</v>
      </c>
      <c r="C13" s="161">
        <f>SUM(C7:C12)</f>
        <v>300</v>
      </c>
      <c r="D13" s="162">
        <f t="shared" ref="D13:K13" si="4">SUM(D7:D12)</f>
        <v>500</v>
      </c>
      <c r="E13" s="162">
        <f t="shared" si="4"/>
        <v>700</v>
      </c>
      <c r="F13" s="163">
        <f t="shared" si="4"/>
        <v>1500</v>
      </c>
      <c r="G13" s="163">
        <f t="shared" si="4"/>
        <v>100</v>
      </c>
      <c r="H13" s="163">
        <f t="shared" si="4"/>
        <v>1600</v>
      </c>
      <c r="I13" s="162"/>
      <c r="J13" s="162">
        <f t="shared" si="4"/>
        <v>80</v>
      </c>
      <c r="K13" s="178">
        <f t="shared" si="4"/>
        <v>1680</v>
      </c>
      <c r="L13" s="141"/>
      <c r="M13" s="160" t="s">
        <v>26</v>
      </c>
      <c r="N13" s="174" t="s">
        <v>28</v>
      </c>
      <c r="O13" s="161">
        <f>SUM(O7:O12)</f>
        <v>214</v>
      </c>
      <c r="P13" s="162">
        <f t="shared" ref="P13:Q13" si="5">SUM(P7:P12)</f>
        <v>295</v>
      </c>
      <c r="Q13" s="162">
        <f t="shared" si="5"/>
        <v>241</v>
      </c>
      <c r="R13" s="161">
        <f>SUM(R7:R12)</f>
        <v>613</v>
      </c>
      <c r="S13" s="162">
        <f t="shared" ref="S13:T13" si="6">SUM(S7:S12)</f>
        <v>191</v>
      </c>
      <c r="T13" s="162">
        <f t="shared" si="6"/>
        <v>126</v>
      </c>
      <c r="U13" s="178">
        <f t="shared" si="3"/>
        <v>1680</v>
      </c>
    </row>
    <row r="14" spans="1:22" ht="13.15" customHeight="1">
      <c r="A14" s="141"/>
      <c r="B14" s="141"/>
      <c r="C14" s="141"/>
      <c r="D14" s="141"/>
      <c r="E14" s="141"/>
      <c r="F14" s="141"/>
      <c r="G14" s="141"/>
      <c r="H14" s="141"/>
      <c r="I14" s="141"/>
      <c r="J14" s="141"/>
      <c r="K14" s="141"/>
      <c r="L14" s="141"/>
      <c r="M14" s="144"/>
      <c r="N14" s="175" t="s">
        <v>29</v>
      </c>
      <c r="O14" s="168">
        <v>10</v>
      </c>
      <c r="P14" s="169">
        <v>100</v>
      </c>
      <c r="Q14" s="173">
        <v>300</v>
      </c>
      <c r="R14" s="170"/>
      <c r="S14" s="171"/>
      <c r="T14" s="172"/>
      <c r="U14" s="181">
        <f t="shared" si="3"/>
        <v>410</v>
      </c>
    </row>
    <row r="15" spans="1:22" ht="13.15" customHeight="1">
      <c r="A15" s="141"/>
      <c r="B15" s="196" t="s">
        <v>30</v>
      </c>
      <c r="C15" s="190"/>
      <c r="D15" s="191"/>
      <c r="E15" s="191"/>
      <c r="F15" s="191"/>
      <c r="G15" s="191"/>
      <c r="H15" s="191"/>
      <c r="I15" s="192"/>
      <c r="J15" s="141"/>
      <c r="K15" s="141"/>
      <c r="L15" s="141"/>
      <c r="M15" s="144"/>
      <c r="N15" s="175" t="s">
        <v>31</v>
      </c>
      <c r="O15" s="168">
        <v>-15</v>
      </c>
      <c r="P15" s="169">
        <v>10</v>
      </c>
      <c r="Q15" s="173">
        <v>15</v>
      </c>
      <c r="R15" s="170"/>
      <c r="S15" s="171"/>
      <c r="T15" s="172"/>
      <c r="U15" s="181">
        <f t="shared" si="3"/>
        <v>10</v>
      </c>
    </row>
    <row r="16" spans="1:22" ht="13.15" customHeight="1">
      <c r="A16" s="141"/>
      <c r="B16" s="141"/>
      <c r="C16" s="193" t="s">
        <v>32</v>
      </c>
      <c r="D16" s="141"/>
      <c r="E16" s="141">
        <f>SUM(C13:E13)-SUM(O13:Q13)+J13</f>
        <v>830</v>
      </c>
      <c r="F16" s="141"/>
      <c r="G16" s="176" t="s">
        <v>33</v>
      </c>
      <c r="H16" s="176">
        <f>S13</f>
        <v>191</v>
      </c>
      <c r="I16" s="194"/>
      <c r="J16" s="141"/>
      <c r="K16" s="141"/>
      <c r="L16" s="141"/>
      <c r="M16" s="144"/>
      <c r="N16" s="175" t="s">
        <v>34</v>
      </c>
      <c r="O16" s="168">
        <v>17</v>
      </c>
      <c r="P16" s="169">
        <v>31</v>
      </c>
      <c r="Q16" s="173">
        <v>35</v>
      </c>
      <c r="R16" s="170"/>
      <c r="S16" s="171"/>
      <c r="T16" s="172"/>
      <c r="U16" s="181">
        <f t="shared" si="3"/>
        <v>83</v>
      </c>
    </row>
    <row r="17" spans="1:22" ht="13.15" customHeight="1">
      <c r="A17" s="141"/>
      <c r="B17" s="141"/>
      <c r="C17" s="193" t="s">
        <v>35</v>
      </c>
      <c r="D17" s="141"/>
      <c r="E17" s="141">
        <f>SUM(O20:Q20)+J13</f>
        <v>830</v>
      </c>
      <c r="F17" s="141"/>
      <c r="G17" s="176" t="s">
        <v>36</v>
      </c>
      <c r="H17" s="176">
        <f>U20</f>
        <v>750</v>
      </c>
      <c r="I17" s="194"/>
      <c r="J17" s="141"/>
      <c r="K17" s="141"/>
      <c r="L17" s="141"/>
      <c r="M17" s="144"/>
      <c r="N17" s="183" t="s">
        <v>53</v>
      </c>
      <c r="O17" s="184">
        <v>14</v>
      </c>
      <c r="P17" s="185">
        <v>29</v>
      </c>
      <c r="Q17" s="186">
        <v>4</v>
      </c>
      <c r="R17" s="170"/>
      <c r="S17" s="171"/>
      <c r="T17" s="172"/>
      <c r="U17" s="187">
        <f t="shared" si="3"/>
        <v>47</v>
      </c>
    </row>
    <row r="18" spans="1:22" ht="13.15" customHeight="1" thickBot="1">
      <c r="A18" s="141"/>
      <c r="B18" s="141"/>
      <c r="C18" s="193" t="s">
        <v>37</v>
      </c>
      <c r="D18" s="141"/>
      <c r="E18" s="141">
        <f>SUM(R13:T13)-G13</f>
        <v>830</v>
      </c>
      <c r="F18" s="141"/>
      <c r="G18" s="176" t="s">
        <v>38</v>
      </c>
      <c r="H18" s="176">
        <f>U18+U16+U17</f>
        <v>330</v>
      </c>
      <c r="I18" s="194"/>
      <c r="J18" s="141"/>
      <c r="K18" s="141"/>
      <c r="L18" s="141"/>
      <c r="M18" s="202"/>
      <c r="N18" s="203" t="s">
        <v>39</v>
      </c>
      <c r="O18" s="204">
        <f>O20-SUM(O14:O17)</f>
        <v>60</v>
      </c>
      <c r="P18" s="188">
        <f t="shared" ref="P18:Q18" si="7">P20-SUM(P14:P17)</f>
        <v>35</v>
      </c>
      <c r="Q18" s="205">
        <f t="shared" si="7"/>
        <v>105</v>
      </c>
      <c r="R18" s="206"/>
      <c r="S18" s="207"/>
      <c r="T18" s="208"/>
      <c r="U18" s="209">
        <f t="shared" si="3"/>
        <v>200</v>
      </c>
    </row>
    <row r="19" spans="1:22" ht="13.15" customHeight="1" thickTop="1">
      <c r="A19" s="141"/>
      <c r="B19" s="141"/>
      <c r="C19" s="193"/>
      <c r="D19" s="141"/>
      <c r="E19" s="141"/>
      <c r="F19" s="141"/>
      <c r="G19" s="176"/>
      <c r="H19" s="176"/>
      <c r="I19" s="194"/>
      <c r="J19" s="141"/>
      <c r="K19" s="141"/>
      <c r="L19" s="141"/>
      <c r="M19" s="210"/>
      <c r="N19" s="211" t="s">
        <v>43</v>
      </c>
      <c r="O19" s="212">
        <f>O20-O17-O16</f>
        <v>55</v>
      </c>
      <c r="P19" s="213">
        <f>P20-P17-P16</f>
        <v>145</v>
      </c>
      <c r="Q19" s="214">
        <f>Q20-Q17-Q16</f>
        <v>420</v>
      </c>
      <c r="R19" s="215"/>
      <c r="S19" s="216"/>
      <c r="T19" s="217"/>
      <c r="U19" s="218">
        <f t="shared" si="3"/>
        <v>620</v>
      </c>
    </row>
    <row r="20" spans="1:22" ht="13.15" customHeight="1">
      <c r="A20" s="141"/>
      <c r="B20" s="141"/>
      <c r="C20" s="193" t="s">
        <v>40</v>
      </c>
      <c r="D20" s="176"/>
      <c r="E20" s="188">
        <f>E16-U$16-U17</f>
        <v>700</v>
      </c>
      <c r="F20" s="141"/>
      <c r="G20" s="176" t="s">
        <v>41</v>
      </c>
      <c r="H20" s="176">
        <f>S13-U16</f>
        <v>108</v>
      </c>
      <c r="I20" s="194"/>
      <c r="J20" s="141"/>
      <c r="K20" s="141"/>
      <c r="L20" s="141"/>
      <c r="M20" s="144"/>
      <c r="N20" s="174" t="s">
        <v>36</v>
      </c>
      <c r="O20" s="161">
        <f>O21-O13</f>
        <v>86</v>
      </c>
      <c r="P20" s="162">
        <f>P21-P13</f>
        <v>205</v>
      </c>
      <c r="Q20" s="162">
        <f>Q21-Q13</f>
        <v>459</v>
      </c>
      <c r="R20" s="164"/>
      <c r="S20" s="165"/>
      <c r="T20" s="166"/>
      <c r="U20" s="181">
        <f t="shared" si="3"/>
        <v>750</v>
      </c>
    </row>
    <row r="21" spans="1:22" ht="13.15" customHeight="1">
      <c r="A21" s="141"/>
      <c r="B21" s="141"/>
      <c r="C21" s="193" t="s">
        <v>42</v>
      </c>
      <c r="D21" s="176"/>
      <c r="E21" s="188">
        <f>E17-U$16-U17</f>
        <v>700</v>
      </c>
      <c r="F21" s="141"/>
      <c r="G21" s="176" t="s">
        <v>43</v>
      </c>
      <c r="H21" s="189">
        <f>U20-U16-U17</f>
        <v>620</v>
      </c>
      <c r="I21" s="57"/>
      <c r="J21" s="141"/>
      <c r="K21" s="141"/>
      <c r="L21" s="141"/>
      <c r="M21" s="144"/>
      <c r="N21" s="175" t="s">
        <v>4</v>
      </c>
      <c r="O21" s="145">
        <v>300</v>
      </c>
      <c r="P21" s="146">
        <v>500</v>
      </c>
      <c r="Q21" s="147">
        <v>700</v>
      </c>
      <c r="R21" s="145"/>
      <c r="S21" s="146"/>
      <c r="T21" s="147"/>
      <c r="U21" s="182" t="s">
        <v>26</v>
      </c>
    </row>
    <row r="22" spans="1:22" ht="13.15" customHeight="1">
      <c r="C22" s="193" t="s">
        <v>44</v>
      </c>
      <c r="D22" s="176"/>
      <c r="E22" s="188">
        <f>E18-U$16-U17</f>
        <v>700</v>
      </c>
      <c r="G22" s="39" t="s">
        <v>45</v>
      </c>
      <c r="H22" s="189">
        <f>H18-U16-U17</f>
        <v>200</v>
      </c>
      <c r="I22" s="57"/>
      <c r="V22" s="133"/>
    </row>
    <row r="23" spans="1:22">
      <c r="C23" s="56"/>
      <c r="I23" s="57"/>
    </row>
    <row r="24" spans="1:22">
      <c r="C24" s="193" t="s">
        <v>54</v>
      </c>
      <c r="H24" s="195"/>
      <c r="I24" s="57"/>
    </row>
    <row r="25" spans="1:22">
      <c r="C25" s="60"/>
      <c r="D25" s="61"/>
      <c r="E25" s="61"/>
      <c r="F25" s="61"/>
      <c r="G25" s="61"/>
      <c r="H25" s="61"/>
      <c r="I25" s="62"/>
    </row>
    <row r="27" spans="1:22">
      <c r="B27" s="196" t="s">
        <v>46</v>
      </c>
      <c r="C27" s="53"/>
      <c r="D27" s="54"/>
      <c r="E27" s="54"/>
      <c r="F27" s="54"/>
      <c r="G27" s="54"/>
      <c r="H27" s="54"/>
      <c r="I27" s="54"/>
      <c r="J27" s="54"/>
      <c r="K27" s="54"/>
      <c r="L27" s="54"/>
      <c r="M27" s="54"/>
      <c r="N27" s="54"/>
      <c r="O27" s="54"/>
      <c r="P27" s="54"/>
      <c r="Q27" s="54"/>
      <c r="R27" s="54"/>
      <c r="S27" s="54"/>
      <c r="T27" s="55"/>
    </row>
    <row r="28" spans="1:22">
      <c r="C28" s="223" t="s">
        <v>40</v>
      </c>
      <c r="D28" s="78"/>
      <c r="E28" s="78" t="s">
        <v>47</v>
      </c>
      <c r="F28" s="231" t="s">
        <v>55</v>
      </c>
      <c r="G28" s="195"/>
      <c r="H28" s="195"/>
      <c r="I28" s="195"/>
      <c r="J28" s="195"/>
      <c r="K28" s="195"/>
      <c r="L28" s="195"/>
      <c r="M28" s="195"/>
      <c r="N28" s="195"/>
      <c r="O28" s="195"/>
      <c r="P28" s="195"/>
      <c r="Q28" s="195"/>
      <c r="R28" s="195"/>
      <c r="S28" s="195"/>
      <c r="T28" s="57"/>
    </row>
    <row r="29" spans="1:22">
      <c r="C29" s="225" t="s">
        <v>42</v>
      </c>
      <c r="D29" s="78"/>
      <c r="E29" s="224" t="s">
        <v>47</v>
      </c>
      <c r="F29" s="231" t="s">
        <v>56</v>
      </c>
      <c r="G29" s="195"/>
      <c r="H29" s="195"/>
      <c r="I29" s="195"/>
      <c r="J29" s="195"/>
      <c r="K29" s="195"/>
      <c r="L29" s="195"/>
      <c r="M29" s="195"/>
      <c r="N29" s="195"/>
      <c r="O29" s="195"/>
      <c r="P29" s="195"/>
      <c r="Q29" s="195"/>
      <c r="T29" s="57"/>
    </row>
    <row r="30" spans="1:22">
      <c r="C30" s="225" t="s">
        <v>44</v>
      </c>
      <c r="D30" s="78"/>
      <c r="E30" s="224" t="s">
        <v>47</v>
      </c>
      <c r="F30" s="231" t="s">
        <v>57</v>
      </c>
      <c r="G30" s="195"/>
      <c r="H30" s="195"/>
      <c r="I30" s="195"/>
      <c r="J30" s="195"/>
      <c r="K30" s="195"/>
      <c r="L30" s="195"/>
      <c r="M30" s="195"/>
      <c r="N30" s="195"/>
      <c r="T30" s="57"/>
    </row>
    <row r="31" spans="1:22">
      <c r="C31" s="60"/>
      <c r="D31" s="61"/>
      <c r="E31" s="61"/>
      <c r="F31" s="61"/>
      <c r="G31" s="61"/>
      <c r="H31" s="61"/>
      <c r="I31" s="61"/>
      <c r="J31" s="61"/>
      <c r="K31" s="61"/>
      <c r="L31" s="61"/>
      <c r="M31" s="61"/>
      <c r="N31" s="61"/>
      <c r="O31" s="61"/>
      <c r="P31" s="61"/>
      <c r="Q31" s="61"/>
      <c r="R31" s="61"/>
      <c r="S31" s="61"/>
      <c r="T31" s="62"/>
    </row>
    <row r="32" spans="1:22">
      <c r="V32" s="133" t="s">
        <v>51</v>
      </c>
    </row>
  </sheetData>
  <mergeCells count="14">
    <mergeCell ref="R5:T5"/>
    <mergeCell ref="U5:U6"/>
    <mergeCell ref="A7:A12"/>
    <mergeCell ref="M7:M12"/>
    <mergeCell ref="A2:U2"/>
    <mergeCell ref="A3:U3"/>
    <mergeCell ref="C5:E5"/>
    <mergeCell ref="F5:F6"/>
    <mergeCell ref="G5:G6"/>
    <mergeCell ref="H5:H6"/>
    <mergeCell ref="I5:I6"/>
    <mergeCell ref="J5:J6"/>
    <mergeCell ref="K5:K6"/>
    <mergeCell ref="O5:Q5"/>
  </mergeCells>
  <pageMargins left="0.78740157480314965" right="0.78740157480314965" top="0.78740157480314965" bottom="0.78740157480314965" header="0.51181102362204722" footer="0.51181102362204722"/>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3"/>
  <sheetViews>
    <sheetView workbookViewId="0">
      <selection activeCell="C55" sqref="C55"/>
    </sheetView>
  </sheetViews>
  <sheetFormatPr defaultColWidth="11.42578125" defaultRowHeight="12.75"/>
  <cols>
    <col min="1" max="2" width="2.7109375" customWidth="1"/>
    <col min="3" max="3" width="38.85546875" bestFit="1" customWidth="1"/>
  </cols>
  <sheetData>
    <row r="1" spans="1:8" ht="15.75">
      <c r="B1" s="41" t="s">
        <v>58</v>
      </c>
    </row>
    <row r="3" spans="1:8" ht="25.5" customHeight="1">
      <c r="A3" s="116"/>
      <c r="B3" s="117"/>
      <c r="C3" s="117"/>
      <c r="D3" s="299" t="s">
        <v>59</v>
      </c>
      <c r="E3" s="300"/>
      <c r="F3" s="300"/>
      <c r="G3" s="301"/>
      <c r="H3" s="302" t="s">
        <v>27</v>
      </c>
    </row>
    <row r="4" spans="1:8">
      <c r="A4" s="118"/>
      <c r="B4" s="119"/>
      <c r="C4" s="119"/>
      <c r="D4" s="120">
        <v>1</v>
      </c>
      <c r="E4" s="121">
        <v>2</v>
      </c>
      <c r="F4" s="121" t="s">
        <v>60</v>
      </c>
      <c r="G4" s="122" t="s">
        <v>61</v>
      </c>
      <c r="H4" s="303"/>
    </row>
    <row r="5" spans="1:8">
      <c r="A5" s="123"/>
      <c r="B5" s="124"/>
      <c r="C5" s="124"/>
      <c r="D5" s="111"/>
      <c r="E5" s="112"/>
      <c r="F5" s="112"/>
      <c r="G5" s="113"/>
      <c r="H5" s="57"/>
    </row>
    <row r="6" spans="1:8">
      <c r="A6" s="123"/>
      <c r="B6" s="125" t="s">
        <v>62</v>
      </c>
      <c r="C6" s="124"/>
      <c r="D6" s="111"/>
      <c r="E6" s="112"/>
      <c r="F6" s="112"/>
      <c r="G6" s="113"/>
      <c r="H6" s="57"/>
    </row>
    <row r="7" spans="1:8">
      <c r="A7" s="123"/>
      <c r="B7" s="124"/>
      <c r="C7" s="124"/>
      <c r="D7" s="111"/>
      <c r="E7" s="112"/>
      <c r="F7" s="112"/>
      <c r="G7" s="113"/>
      <c r="H7" s="57"/>
    </row>
    <row r="8" spans="1:8">
      <c r="A8" s="123"/>
      <c r="B8" s="125" t="s">
        <v>63</v>
      </c>
      <c r="C8" s="124"/>
      <c r="D8" s="56"/>
      <c r="E8" s="114"/>
      <c r="F8" s="114"/>
      <c r="G8" s="57"/>
      <c r="H8" s="57"/>
    </row>
    <row r="9" spans="1:8">
      <c r="A9" s="123"/>
      <c r="B9" s="124" t="s">
        <v>64</v>
      </c>
      <c r="C9" s="124"/>
      <c r="D9" s="56"/>
      <c r="E9" s="114"/>
      <c r="F9" s="114"/>
      <c r="G9" s="57"/>
      <c r="H9" s="57"/>
    </row>
    <row r="10" spans="1:8">
      <c r="A10" s="123"/>
      <c r="B10" s="124"/>
      <c r="C10" s="124" t="s">
        <v>65</v>
      </c>
      <c r="D10" s="56"/>
      <c r="E10" s="114"/>
      <c r="F10" s="114"/>
      <c r="G10" s="57"/>
      <c r="H10" s="57"/>
    </row>
    <row r="11" spans="1:8">
      <c r="A11" s="123"/>
      <c r="B11" s="124"/>
      <c r="C11" s="124" t="s">
        <v>66</v>
      </c>
      <c r="D11" s="56"/>
      <c r="E11" s="114"/>
      <c r="F11" s="114"/>
      <c r="G11" s="57"/>
      <c r="H11" s="57"/>
    </row>
    <row r="12" spans="1:8">
      <c r="A12" s="123"/>
      <c r="B12" s="124"/>
      <c r="C12" s="124" t="s">
        <v>67</v>
      </c>
      <c r="D12" s="56"/>
      <c r="E12" s="114"/>
      <c r="F12" s="114"/>
      <c r="G12" s="57"/>
      <c r="H12" s="57"/>
    </row>
    <row r="13" spans="1:8">
      <c r="A13" s="123"/>
      <c r="B13" s="124" t="s">
        <v>68</v>
      </c>
      <c r="C13" s="124"/>
      <c r="D13" s="56"/>
      <c r="E13" s="114"/>
      <c r="F13" s="114"/>
      <c r="G13" s="57"/>
      <c r="H13" s="57"/>
    </row>
    <row r="14" spans="1:8">
      <c r="A14" s="123"/>
      <c r="B14" s="124" t="s">
        <v>69</v>
      </c>
      <c r="C14" s="124"/>
      <c r="D14" s="56"/>
      <c r="E14" s="114"/>
      <c r="F14" s="114"/>
      <c r="G14" s="57"/>
      <c r="H14" s="57"/>
    </row>
    <row r="15" spans="1:8">
      <c r="A15" s="123"/>
      <c r="B15" s="124"/>
      <c r="C15" s="124" t="s">
        <v>29</v>
      </c>
      <c r="D15" s="56"/>
      <c r="E15" s="114"/>
      <c r="F15" s="114"/>
      <c r="G15" s="57"/>
      <c r="H15" s="57"/>
    </row>
    <row r="16" spans="1:8">
      <c r="A16" s="123"/>
      <c r="B16" s="124"/>
      <c r="C16" s="124" t="s">
        <v>70</v>
      </c>
      <c r="D16" s="56"/>
      <c r="E16" s="114"/>
      <c r="F16" s="114"/>
      <c r="G16" s="57"/>
      <c r="H16" s="57"/>
    </row>
    <row r="17" spans="1:8">
      <c r="A17" s="123"/>
      <c r="B17" s="124"/>
      <c r="C17" s="124" t="s">
        <v>34</v>
      </c>
      <c r="D17" s="56"/>
      <c r="E17" s="114"/>
      <c r="F17" s="114"/>
      <c r="G17" s="57"/>
      <c r="H17" s="57"/>
    </row>
    <row r="18" spans="1:8">
      <c r="A18" s="123"/>
      <c r="B18" s="124"/>
      <c r="C18" s="124" t="s">
        <v>71</v>
      </c>
      <c r="D18" s="56"/>
      <c r="E18" s="114"/>
      <c r="F18" s="114"/>
      <c r="G18" s="57"/>
      <c r="H18" s="57"/>
    </row>
    <row r="19" spans="1:8">
      <c r="A19" s="123"/>
      <c r="B19" s="124" t="s">
        <v>72</v>
      </c>
      <c r="C19" s="124"/>
      <c r="D19" s="56"/>
      <c r="E19" s="114"/>
      <c r="F19" s="114"/>
      <c r="G19" s="57"/>
      <c r="H19" s="57"/>
    </row>
    <row r="20" spans="1:8">
      <c r="A20" s="123"/>
      <c r="B20" s="124"/>
      <c r="C20" s="124"/>
      <c r="D20" s="56"/>
      <c r="E20" s="114"/>
      <c r="F20" s="114"/>
      <c r="G20" s="57"/>
      <c r="H20" s="57"/>
    </row>
    <row r="21" spans="1:8">
      <c r="A21" s="123"/>
      <c r="B21" s="125" t="s">
        <v>73</v>
      </c>
      <c r="C21" s="124"/>
      <c r="D21" s="56"/>
      <c r="E21" s="114"/>
      <c r="F21" s="114"/>
      <c r="G21" s="57"/>
      <c r="H21" s="57"/>
    </row>
    <row r="22" spans="1:8">
      <c r="A22" s="123"/>
      <c r="B22" s="124" t="s">
        <v>64</v>
      </c>
      <c r="C22" s="124"/>
      <c r="D22" s="56"/>
      <c r="E22" s="114"/>
      <c r="F22" s="114"/>
      <c r="G22" s="57"/>
      <c r="H22" s="57"/>
    </row>
    <row r="23" spans="1:8">
      <c r="A23" s="123"/>
      <c r="B23" s="124"/>
      <c r="C23" s="125" t="s">
        <v>74</v>
      </c>
      <c r="D23" s="56"/>
      <c r="E23" s="114"/>
      <c r="F23" s="114"/>
      <c r="G23" s="57"/>
      <c r="H23" s="57"/>
    </row>
    <row r="24" spans="1:8">
      <c r="A24" s="123"/>
      <c r="B24" s="124" t="s">
        <v>72</v>
      </c>
      <c r="C24" s="124"/>
      <c r="D24" s="56"/>
      <c r="E24" s="114"/>
      <c r="F24" s="114"/>
      <c r="G24" s="57"/>
      <c r="H24" s="57"/>
    </row>
    <row r="25" spans="1:8">
      <c r="A25" s="123"/>
      <c r="B25" s="124"/>
      <c r="C25" s="124"/>
      <c r="D25" s="56"/>
      <c r="E25" s="114"/>
      <c r="F25" s="114"/>
      <c r="G25" s="57"/>
      <c r="H25" s="57"/>
    </row>
    <row r="26" spans="1:8">
      <c r="A26" s="123"/>
      <c r="B26" s="125" t="s">
        <v>75</v>
      </c>
      <c r="C26" s="124"/>
      <c r="D26" s="56"/>
      <c r="E26" s="114"/>
      <c r="F26" s="114"/>
      <c r="G26" s="57"/>
      <c r="H26" s="57"/>
    </row>
    <row r="27" spans="1:8">
      <c r="A27" s="123"/>
      <c r="B27" s="124" t="s">
        <v>64</v>
      </c>
      <c r="C27" s="124"/>
      <c r="D27" s="56"/>
      <c r="E27" s="114"/>
      <c r="F27" s="114"/>
      <c r="G27" s="57"/>
      <c r="H27" s="57"/>
    </row>
    <row r="28" spans="1:8">
      <c r="A28" s="123"/>
      <c r="B28" s="124"/>
      <c r="C28" s="125" t="s">
        <v>74</v>
      </c>
      <c r="D28" s="56"/>
      <c r="E28" s="114"/>
      <c r="F28" s="114"/>
      <c r="G28" s="57"/>
      <c r="H28" s="57"/>
    </row>
    <row r="29" spans="1:8">
      <c r="A29" s="123"/>
      <c r="B29" s="124" t="s">
        <v>72</v>
      </c>
      <c r="C29" s="124"/>
      <c r="D29" s="56"/>
      <c r="E29" s="114"/>
      <c r="F29" s="114"/>
      <c r="G29" s="57"/>
      <c r="H29" s="57"/>
    </row>
    <row r="30" spans="1:8">
      <c r="A30" s="123"/>
      <c r="B30" s="124"/>
      <c r="C30" s="124"/>
      <c r="D30" s="56"/>
      <c r="E30" s="114"/>
      <c r="F30" s="114"/>
      <c r="G30" s="57"/>
      <c r="H30" s="57"/>
    </row>
    <row r="31" spans="1:8">
      <c r="A31" s="123"/>
      <c r="B31" s="125" t="s">
        <v>76</v>
      </c>
      <c r="C31" s="124"/>
      <c r="D31" s="56"/>
      <c r="E31" s="114"/>
      <c r="F31" s="114"/>
      <c r="G31" s="57"/>
      <c r="H31" s="57"/>
    </row>
    <row r="32" spans="1:8">
      <c r="A32" s="123"/>
      <c r="B32" s="124" t="s">
        <v>64</v>
      </c>
      <c r="C32" s="124"/>
      <c r="D32" s="56"/>
      <c r="E32" s="114"/>
      <c r="F32" s="114"/>
      <c r="G32" s="57"/>
      <c r="H32" s="57"/>
    </row>
    <row r="33" spans="1:8">
      <c r="A33" s="123"/>
      <c r="B33" s="124"/>
      <c r="C33" s="125" t="s">
        <v>74</v>
      </c>
      <c r="D33" s="56"/>
      <c r="E33" s="114"/>
      <c r="F33" s="114"/>
      <c r="G33" s="57"/>
      <c r="H33" s="57"/>
    </row>
    <row r="34" spans="1:8">
      <c r="A34" s="123"/>
      <c r="B34" s="124" t="s">
        <v>72</v>
      </c>
      <c r="C34" s="124"/>
      <c r="D34" s="56"/>
      <c r="E34" s="114"/>
      <c r="F34" s="114"/>
      <c r="G34" s="57"/>
      <c r="H34" s="57"/>
    </row>
    <row r="35" spans="1:8">
      <c r="A35" s="123"/>
      <c r="B35" s="124"/>
      <c r="C35" s="124"/>
      <c r="D35" s="56"/>
      <c r="E35" s="114"/>
      <c r="F35" s="114"/>
      <c r="G35" s="57"/>
      <c r="H35" s="57"/>
    </row>
    <row r="36" spans="1:8">
      <c r="A36" s="123"/>
      <c r="B36" s="125" t="s">
        <v>77</v>
      </c>
      <c r="C36" s="124"/>
      <c r="D36" s="56"/>
      <c r="E36" s="114"/>
      <c r="F36" s="114"/>
      <c r="G36" s="57"/>
      <c r="H36" s="57"/>
    </row>
    <row r="37" spans="1:8">
      <c r="A37" s="123"/>
      <c r="B37" s="124" t="s">
        <v>64</v>
      </c>
      <c r="C37" s="124"/>
      <c r="D37" s="56"/>
      <c r="E37" s="114"/>
      <c r="F37" s="114"/>
      <c r="G37" s="57"/>
      <c r="H37" s="57"/>
    </row>
    <row r="38" spans="1:8">
      <c r="A38" s="123"/>
      <c r="B38" s="124"/>
      <c r="C38" s="125" t="s">
        <v>74</v>
      </c>
      <c r="D38" s="56"/>
      <c r="E38" s="114"/>
      <c r="F38" s="114"/>
      <c r="G38" s="57"/>
      <c r="H38" s="57"/>
    </row>
    <row r="39" spans="1:8">
      <c r="A39" s="123"/>
      <c r="B39" s="124" t="s">
        <v>72</v>
      </c>
      <c r="C39" s="124"/>
      <c r="D39" s="56"/>
      <c r="E39" s="114"/>
      <c r="F39" s="114"/>
      <c r="G39" s="57"/>
      <c r="H39" s="57"/>
    </row>
    <row r="40" spans="1:8">
      <c r="A40" s="123"/>
      <c r="B40" s="124"/>
      <c r="C40" s="124"/>
      <c r="D40" s="56"/>
      <c r="E40" s="114"/>
      <c r="F40" s="114"/>
      <c r="G40" s="57"/>
      <c r="H40" s="57"/>
    </row>
    <row r="41" spans="1:8">
      <c r="A41" s="123"/>
      <c r="B41" s="125" t="s">
        <v>78</v>
      </c>
      <c r="C41" s="124"/>
      <c r="D41" s="56"/>
      <c r="E41" s="114"/>
      <c r="F41" s="114"/>
      <c r="G41" s="57"/>
      <c r="H41" s="57"/>
    </row>
    <row r="42" spans="1:8">
      <c r="A42" s="123"/>
      <c r="B42" s="124" t="s">
        <v>64</v>
      </c>
      <c r="C42" s="124"/>
      <c r="D42" s="56"/>
      <c r="E42" s="114"/>
      <c r="F42" s="114"/>
      <c r="G42" s="57"/>
      <c r="H42" s="57"/>
    </row>
    <row r="43" spans="1:8">
      <c r="A43" s="123"/>
      <c r="B43" s="124"/>
      <c r="C43" s="124" t="s">
        <v>65</v>
      </c>
      <c r="D43" s="56"/>
      <c r="E43" s="114"/>
      <c r="F43" s="114"/>
      <c r="G43" s="57"/>
      <c r="H43" s="57"/>
    </row>
    <row r="44" spans="1:8">
      <c r="A44" s="123"/>
      <c r="B44" s="124"/>
      <c r="C44" s="124" t="s">
        <v>66</v>
      </c>
      <c r="D44" s="56"/>
      <c r="E44" s="114"/>
      <c r="F44" s="114"/>
      <c r="G44" s="57"/>
      <c r="H44" s="57"/>
    </row>
    <row r="45" spans="1:8">
      <c r="A45" s="123"/>
      <c r="B45" s="124"/>
      <c r="C45" s="124" t="s">
        <v>67</v>
      </c>
      <c r="D45" s="56"/>
      <c r="E45" s="114"/>
      <c r="F45" s="114"/>
      <c r="G45" s="57"/>
      <c r="H45" s="57"/>
    </row>
    <row r="46" spans="1:8">
      <c r="A46" s="123"/>
      <c r="B46" s="124" t="s">
        <v>68</v>
      </c>
      <c r="C46" s="124"/>
      <c r="D46" s="56"/>
      <c r="E46" s="114"/>
      <c r="F46" s="114"/>
      <c r="G46" s="57"/>
      <c r="H46" s="57"/>
    </row>
    <row r="47" spans="1:8">
      <c r="A47" s="123"/>
      <c r="B47" s="124" t="s">
        <v>69</v>
      </c>
      <c r="C47" s="124"/>
      <c r="D47" s="56"/>
      <c r="E47" s="114"/>
      <c r="F47" s="114"/>
      <c r="G47" s="57"/>
      <c r="H47" s="57"/>
    </row>
    <row r="48" spans="1:8">
      <c r="A48" s="123"/>
      <c r="B48" s="124"/>
      <c r="C48" s="124" t="s">
        <v>29</v>
      </c>
      <c r="D48" s="56"/>
      <c r="E48" s="114"/>
      <c r="F48" s="114"/>
      <c r="G48" s="57"/>
      <c r="H48" s="57"/>
    </row>
    <row r="49" spans="1:8">
      <c r="A49" s="123"/>
      <c r="B49" s="124"/>
      <c r="C49" s="124" t="s">
        <v>70</v>
      </c>
      <c r="D49" s="56"/>
      <c r="E49" s="114"/>
      <c r="F49" s="114"/>
      <c r="G49" s="57"/>
      <c r="H49" s="57"/>
    </row>
    <row r="50" spans="1:8">
      <c r="A50" s="123"/>
      <c r="B50" s="124"/>
      <c r="C50" s="124" t="s">
        <v>34</v>
      </c>
      <c r="D50" s="56"/>
      <c r="E50" s="114"/>
      <c r="F50" s="114"/>
      <c r="G50" s="57"/>
      <c r="H50" s="57"/>
    </row>
    <row r="51" spans="1:8">
      <c r="A51" s="123"/>
      <c r="B51" s="124"/>
      <c r="C51" s="124" t="s">
        <v>71</v>
      </c>
      <c r="D51" s="56"/>
      <c r="E51" s="114"/>
      <c r="F51" s="114"/>
      <c r="G51" s="57"/>
      <c r="H51" s="57"/>
    </row>
    <row r="52" spans="1:8">
      <c r="A52" s="123"/>
      <c r="B52" s="124" t="s">
        <v>72</v>
      </c>
      <c r="C52" s="124"/>
      <c r="D52" s="56"/>
      <c r="E52" s="114"/>
      <c r="F52" s="114"/>
      <c r="G52" s="57"/>
      <c r="H52" s="57"/>
    </row>
    <row r="53" spans="1:8">
      <c r="A53" s="118"/>
      <c r="B53" s="119" t="s">
        <v>26</v>
      </c>
      <c r="C53" s="119"/>
      <c r="D53" s="60"/>
      <c r="E53" s="115"/>
      <c r="F53" s="115"/>
      <c r="G53" s="62"/>
      <c r="H53" s="62"/>
    </row>
  </sheetData>
  <mergeCells count="2">
    <mergeCell ref="D3:G3"/>
    <mergeCell ref="H3:H4"/>
  </mergeCells>
  <phoneticPr fontId="9"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topLeftCell="A10" workbookViewId="0">
      <selection activeCell="C55" sqref="C55"/>
    </sheetView>
  </sheetViews>
  <sheetFormatPr defaultColWidth="11.42578125" defaultRowHeight="12.75"/>
  <sheetData>
    <row r="1" spans="1:1" ht="15.75">
      <c r="A1" s="41" t="s">
        <v>79</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drawing r:id="rId2"/>
  <legacyDrawing r:id="rId3"/>
  <oleObjects>
    <mc:AlternateContent xmlns:mc="http://schemas.openxmlformats.org/markup-compatibility/2006">
      <mc:Choice Requires="x14">
        <oleObject progId="Visio.Drawing.6" shapeId="6145" r:id="rId4">
          <objectPr defaultSize="0" autoPict="0" r:id="rId5">
            <anchor moveWithCells="1" sizeWithCells="1">
              <from>
                <xdr:col>0</xdr:col>
                <xdr:colOff>95250</xdr:colOff>
                <xdr:row>1</xdr:row>
                <xdr:rowOff>133350</xdr:rowOff>
              </from>
              <to>
                <xdr:col>9</xdr:col>
                <xdr:colOff>361950</xdr:colOff>
                <xdr:row>47</xdr:row>
                <xdr:rowOff>28575</xdr:rowOff>
              </to>
            </anchor>
          </objectPr>
        </oleObject>
      </mc:Choice>
      <mc:Fallback>
        <oleObject progId="Visio.Drawing.6"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0"/>
  <sheetViews>
    <sheetView topLeftCell="A18" zoomScale="75" workbookViewId="0">
      <selection activeCell="C55" sqref="C55"/>
    </sheetView>
  </sheetViews>
  <sheetFormatPr defaultColWidth="11.42578125" defaultRowHeight="12.75"/>
  <cols>
    <col min="1" max="1" width="3.7109375" customWidth="1"/>
    <col min="2" max="2" width="10.7109375" customWidth="1"/>
    <col min="3" max="3" width="5.7109375" customWidth="1"/>
    <col min="10" max="10" width="3.7109375" customWidth="1"/>
  </cols>
  <sheetData>
    <row r="1" spans="1:10">
      <c r="B1" s="4" t="s">
        <v>80</v>
      </c>
      <c r="C1" s="4"/>
    </row>
    <row r="2" spans="1:10">
      <c r="A2" s="53"/>
      <c r="B2" s="54"/>
      <c r="C2" s="54"/>
      <c r="D2" s="54"/>
      <c r="E2" s="54"/>
      <c r="F2" s="54"/>
      <c r="G2" s="54"/>
      <c r="H2" s="54"/>
      <c r="I2" s="54"/>
      <c r="J2" s="55"/>
    </row>
    <row r="3" spans="1:10">
      <c r="A3" s="56"/>
      <c r="B3" s="4" t="s">
        <v>81</v>
      </c>
      <c r="J3" s="57"/>
    </row>
    <row r="4" spans="1:10">
      <c r="A4" s="56"/>
      <c r="B4" s="4"/>
      <c r="J4" s="57"/>
    </row>
    <row r="5" spans="1:10" ht="13.15" customHeight="1">
      <c r="A5" s="56"/>
      <c r="B5" s="50"/>
      <c r="C5" s="68"/>
      <c r="D5" s="304" t="s">
        <v>3</v>
      </c>
      <c r="E5" s="304"/>
      <c r="F5" s="306" t="s">
        <v>27</v>
      </c>
      <c r="J5" s="57"/>
    </row>
    <row r="6" spans="1:10" ht="13.15" customHeight="1">
      <c r="A6" s="56"/>
      <c r="B6" s="70"/>
      <c r="C6" s="69"/>
      <c r="D6" s="305"/>
      <c r="E6" s="305"/>
      <c r="F6" s="307"/>
      <c r="J6" s="57"/>
    </row>
    <row r="7" spans="1:10" ht="13.15" customHeight="1">
      <c r="A7" s="56"/>
      <c r="B7" s="308" t="s">
        <v>19</v>
      </c>
      <c r="C7" s="309"/>
      <c r="D7" s="305" t="s">
        <v>82</v>
      </c>
      <c r="E7" s="305"/>
      <c r="F7" s="307" t="s">
        <v>83</v>
      </c>
      <c r="J7" s="57"/>
    </row>
    <row r="8" spans="1:10" ht="13.15" customHeight="1">
      <c r="A8" s="56"/>
      <c r="B8" s="308"/>
      <c r="C8" s="309"/>
      <c r="D8" s="305"/>
      <c r="E8" s="305"/>
      <c r="F8" s="307"/>
      <c r="J8" s="57"/>
    </row>
    <row r="9" spans="1:10" ht="26.45" customHeight="1">
      <c r="A9" s="56"/>
      <c r="B9" s="314" t="s">
        <v>27</v>
      </c>
      <c r="C9" s="315"/>
      <c r="D9" s="315" t="s">
        <v>84</v>
      </c>
      <c r="E9" s="315"/>
      <c r="F9" s="51"/>
      <c r="J9" s="57"/>
    </row>
    <row r="10" spans="1:10" ht="13.15" customHeight="1">
      <c r="A10" s="56"/>
      <c r="B10" s="54"/>
      <c r="C10" s="54"/>
      <c r="D10" s="54"/>
      <c r="E10" s="54"/>
      <c r="F10" s="54"/>
      <c r="J10" s="57"/>
    </row>
    <row r="11" spans="1:10" ht="13.15" customHeight="1">
      <c r="A11" s="56"/>
      <c r="B11" s="4" t="s">
        <v>85</v>
      </c>
      <c r="D11" s="1"/>
      <c r="E11" s="1"/>
      <c r="J11" s="57"/>
    </row>
    <row r="12" spans="1:10" ht="13.15" customHeight="1">
      <c r="A12" s="56"/>
      <c r="B12" s="4"/>
      <c r="D12" s="1"/>
      <c r="E12" s="1"/>
      <c r="J12" s="57"/>
    </row>
    <row r="13" spans="1:10" ht="13.15" customHeight="1">
      <c r="A13" s="56"/>
      <c r="B13" s="50"/>
      <c r="C13" s="68"/>
      <c r="D13" s="304" t="s">
        <v>3</v>
      </c>
      <c r="E13" s="304"/>
      <c r="F13" s="304" t="s">
        <v>86</v>
      </c>
      <c r="G13" s="306" t="s">
        <v>87</v>
      </c>
      <c r="J13" s="57"/>
    </row>
    <row r="14" spans="1:10" ht="13.15" customHeight="1">
      <c r="A14" s="56"/>
      <c r="B14" s="70"/>
      <c r="C14" s="69"/>
      <c r="D14" s="305"/>
      <c r="E14" s="305"/>
      <c r="F14" s="305"/>
      <c r="G14" s="307"/>
      <c r="J14" s="58"/>
    </row>
    <row r="15" spans="1:10" ht="13.15" customHeight="1">
      <c r="A15" s="56"/>
      <c r="B15" s="308" t="s">
        <v>19</v>
      </c>
      <c r="C15" s="309"/>
      <c r="D15" s="305" t="s">
        <v>88</v>
      </c>
      <c r="E15" s="305"/>
      <c r="F15" s="305" t="s">
        <v>89</v>
      </c>
      <c r="G15" s="307" t="s">
        <v>83</v>
      </c>
      <c r="J15" s="59"/>
    </row>
    <row r="16" spans="1:10" ht="13.15" customHeight="1">
      <c r="A16" s="56"/>
      <c r="B16" s="308"/>
      <c r="C16" s="309"/>
      <c r="D16" s="305"/>
      <c r="E16" s="305"/>
      <c r="F16" s="305"/>
      <c r="G16" s="307"/>
      <c r="J16" s="59"/>
    </row>
    <row r="17" spans="1:10" ht="26.45" customHeight="1">
      <c r="A17" s="56"/>
      <c r="B17" s="313" t="s">
        <v>90</v>
      </c>
      <c r="C17" s="305"/>
      <c r="D17" s="305" t="s">
        <v>91</v>
      </c>
      <c r="E17" s="305"/>
      <c r="F17" s="71"/>
      <c r="G17" s="66" t="s">
        <v>92</v>
      </c>
      <c r="J17" s="58"/>
    </row>
    <row r="18" spans="1:10" ht="26.45" customHeight="1">
      <c r="A18" s="56"/>
      <c r="B18" s="314" t="s">
        <v>87</v>
      </c>
      <c r="C18" s="315"/>
      <c r="D18" s="315" t="s">
        <v>93</v>
      </c>
      <c r="E18" s="315"/>
      <c r="F18" s="67" t="s">
        <v>94</v>
      </c>
      <c r="G18" s="52"/>
      <c r="J18" s="58"/>
    </row>
    <row r="19" spans="1:10" ht="13.15" customHeight="1">
      <c r="A19" s="56"/>
      <c r="G19" s="49"/>
      <c r="J19" s="58"/>
    </row>
    <row r="20" spans="1:10" ht="13.15" customHeight="1">
      <c r="A20" s="56"/>
      <c r="B20" s="4" t="s">
        <v>95</v>
      </c>
      <c r="J20" s="57"/>
    </row>
    <row r="21" spans="1:10" ht="13.15" customHeight="1">
      <c r="A21" s="56"/>
      <c r="B21" s="4"/>
      <c r="J21" s="57"/>
    </row>
    <row r="22" spans="1:10" ht="13.15" customHeight="1">
      <c r="A22" s="56"/>
      <c r="B22" s="50"/>
      <c r="C22" s="68"/>
      <c r="D22" s="304" t="s">
        <v>19</v>
      </c>
      <c r="E22" s="304"/>
      <c r="F22" s="304" t="s">
        <v>3</v>
      </c>
      <c r="G22" s="304"/>
      <c r="H22" s="304" t="s">
        <v>86</v>
      </c>
      <c r="I22" s="306" t="s">
        <v>27</v>
      </c>
      <c r="J22" s="57"/>
    </row>
    <row r="23" spans="1:10" ht="13.15" customHeight="1">
      <c r="A23" s="56"/>
      <c r="B23" s="70"/>
      <c r="C23" s="69"/>
      <c r="D23" s="305"/>
      <c r="E23" s="305"/>
      <c r="F23" s="305"/>
      <c r="G23" s="305"/>
      <c r="H23" s="305"/>
      <c r="I23" s="307"/>
      <c r="J23" s="57"/>
    </row>
    <row r="24" spans="1:10" ht="13.15" customHeight="1">
      <c r="A24" s="56"/>
      <c r="B24" s="308" t="s">
        <v>19</v>
      </c>
      <c r="C24" s="309"/>
      <c r="D24" s="312"/>
      <c r="E24" s="312"/>
      <c r="F24" s="305" t="s">
        <v>88</v>
      </c>
      <c r="G24" s="305"/>
      <c r="H24" s="305" t="s">
        <v>89</v>
      </c>
      <c r="I24" s="307" t="s">
        <v>83</v>
      </c>
      <c r="J24" s="57"/>
    </row>
    <row r="25" spans="1:10" ht="13.15" customHeight="1">
      <c r="A25" s="56"/>
      <c r="B25" s="308"/>
      <c r="C25" s="309"/>
      <c r="D25" s="312"/>
      <c r="E25" s="312"/>
      <c r="F25" s="305"/>
      <c r="G25" s="305"/>
      <c r="H25" s="305"/>
      <c r="I25" s="307"/>
      <c r="J25" s="57"/>
    </row>
    <row r="26" spans="1:10" ht="13.15" customHeight="1">
      <c r="A26" s="56"/>
      <c r="B26" s="310" t="s">
        <v>3</v>
      </c>
      <c r="C26" s="311"/>
      <c r="D26" s="305" t="s">
        <v>96</v>
      </c>
      <c r="E26" s="305"/>
      <c r="F26" s="312"/>
      <c r="G26" s="312"/>
      <c r="H26" s="312"/>
      <c r="I26" s="307" t="s">
        <v>93</v>
      </c>
      <c r="J26" s="57"/>
    </row>
    <row r="27" spans="1:10" ht="13.15" customHeight="1">
      <c r="A27" s="56"/>
      <c r="B27" s="310"/>
      <c r="C27" s="311"/>
      <c r="D27" s="305"/>
      <c r="E27" s="305"/>
      <c r="F27" s="312"/>
      <c r="G27" s="312"/>
      <c r="H27" s="312"/>
      <c r="I27" s="307"/>
      <c r="J27" s="57"/>
    </row>
    <row r="28" spans="1:10" ht="26.45" customHeight="1">
      <c r="A28" s="56"/>
      <c r="B28" s="313" t="s">
        <v>90</v>
      </c>
      <c r="C28" s="305"/>
      <c r="D28" s="305"/>
      <c r="E28" s="305"/>
      <c r="F28" s="305" t="s">
        <v>91</v>
      </c>
      <c r="G28" s="305"/>
      <c r="H28" s="65"/>
      <c r="I28" s="66" t="s">
        <v>92</v>
      </c>
      <c r="J28" s="57"/>
    </row>
    <row r="29" spans="1:10" ht="26.45" customHeight="1">
      <c r="A29" s="56"/>
      <c r="B29" s="314" t="s">
        <v>27</v>
      </c>
      <c r="C29" s="315"/>
      <c r="D29" s="315" t="s">
        <v>97</v>
      </c>
      <c r="E29" s="315"/>
      <c r="F29" s="315" t="s">
        <v>84</v>
      </c>
      <c r="G29" s="315"/>
      <c r="H29" s="67" t="s">
        <v>94</v>
      </c>
      <c r="I29" s="51"/>
      <c r="J29" s="57"/>
    </row>
    <row r="30" spans="1:10" ht="13.15" customHeight="1">
      <c r="A30" s="56"/>
      <c r="G30" s="49"/>
      <c r="J30" s="58"/>
    </row>
    <row r="31" spans="1:10" ht="13.15" customHeight="1">
      <c r="A31" s="56"/>
      <c r="B31" s="4" t="s">
        <v>98</v>
      </c>
      <c r="D31" s="1"/>
      <c r="E31" s="1"/>
      <c r="G31" s="49"/>
      <c r="J31" s="58"/>
    </row>
    <row r="32" spans="1:10" ht="13.15" customHeight="1">
      <c r="A32" s="56"/>
      <c r="B32" s="4"/>
      <c r="D32" s="1"/>
      <c r="E32" s="1"/>
      <c r="G32" s="49"/>
      <c r="J32" s="58"/>
    </row>
    <row r="33" spans="1:10" ht="13.15" customHeight="1">
      <c r="A33" s="56"/>
      <c r="B33" s="50"/>
      <c r="C33" s="68"/>
      <c r="D33" s="304" t="s">
        <v>3</v>
      </c>
      <c r="E33" s="304"/>
      <c r="F33" s="304" t="s">
        <v>86</v>
      </c>
      <c r="G33" s="306" t="s">
        <v>87</v>
      </c>
      <c r="J33" s="58"/>
    </row>
    <row r="34" spans="1:10" ht="13.15" customHeight="1">
      <c r="A34" s="56"/>
      <c r="B34" s="70"/>
      <c r="C34" s="69"/>
      <c r="D34" s="305"/>
      <c r="E34" s="305"/>
      <c r="F34" s="305"/>
      <c r="G34" s="307"/>
      <c r="J34" s="58"/>
    </row>
    <row r="35" spans="1:10" ht="13.15" customHeight="1">
      <c r="A35" s="56"/>
      <c r="B35" s="310" t="s">
        <v>3</v>
      </c>
      <c r="C35" s="311"/>
      <c r="D35" s="305" t="s">
        <v>99</v>
      </c>
      <c r="E35" s="305"/>
      <c r="F35" s="305" t="s">
        <v>100</v>
      </c>
      <c r="G35" s="307" t="s">
        <v>93</v>
      </c>
      <c r="J35" s="58"/>
    </row>
    <row r="36" spans="1:10" ht="13.15" customHeight="1">
      <c r="A36" s="56"/>
      <c r="B36" s="310"/>
      <c r="C36" s="311"/>
      <c r="D36" s="305"/>
      <c r="E36" s="305"/>
      <c r="F36" s="305"/>
      <c r="G36" s="307"/>
      <c r="J36" s="58"/>
    </row>
    <row r="37" spans="1:10" ht="26.45" customHeight="1">
      <c r="A37" s="56"/>
      <c r="B37" s="313" t="s">
        <v>90</v>
      </c>
      <c r="C37" s="305"/>
      <c r="D37" s="305" t="s">
        <v>91</v>
      </c>
      <c r="E37" s="305"/>
      <c r="F37" s="71"/>
      <c r="G37" s="66" t="s">
        <v>92</v>
      </c>
      <c r="J37" s="58"/>
    </row>
    <row r="38" spans="1:10" ht="26.45" customHeight="1">
      <c r="A38" s="56"/>
      <c r="B38" s="314" t="s">
        <v>87</v>
      </c>
      <c r="C38" s="315"/>
      <c r="D38" s="315" t="s">
        <v>84</v>
      </c>
      <c r="E38" s="315"/>
      <c r="F38" s="67" t="s">
        <v>101</v>
      </c>
      <c r="G38" s="52"/>
      <c r="J38" s="58"/>
    </row>
    <row r="39" spans="1:10" ht="13.15" customHeight="1">
      <c r="A39" s="56"/>
      <c r="B39" s="4"/>
      <c r="D39" s="1"/>
      <c r="E39" s="1"/>
      <c r="G39" s="49"/>
      <c r="J39" s="58"/>
    </row>
    <row r="40" spans="1:10" ht="13.15" customHeight="1">
      <c r="A40" s="56"/>
      <c r="B40" s="4" t="s">
        <v>102</v>
      </c>
      <c r="D40" s="1"/>
      <c r="E40" s="1"/>
      <c r="G40" s="49"/>
      <c r="J40" s="58"/>
    </row>
    <row r="41" spans="1:10" ht="13.15" customHeight="1">
      <c r="A41" s="56"/>
      <c r="B41" s="4"/>
      <c r="D41" s="1"/>
      <c r="E41" s="1"/>
      <c r="G41" s="49"/>
      <c r="J41" s="58"/>
    </row>
    <row r="42" spans="1:10" ht="13.15" customHeight="1">
      <c r="A42" s="56"/>
      <c r="B42" s="50"/>
      <c r="C42" s="68"/>
      <c r="D42" s="304" t="s">
        <v>19</v>
      </c>
      <c r="E42" s="304"/>
      <c r="F42" s="304" t="s">
        <v>86</v>
      </c>
      <c r="G42" s="306" t="s">
        <v>87</v>
      </c>
      <c r="J42" s="58"/>
    </row>
    <row r="43" spans="1:10" ht="13.15" customHeight="1">
      <c r="A43" s="56"/>
      <c r="B43" s="70"/>
      <c r="C43" s="69"/>
      <c r="D43" s="305"/>
      <c r="E43" s="305"/>
      <c r="F43" s="305"/>
      <c r="G43" s="307"/>
      <c r="J43" s="58"/>
    </row>
    <row r="44" spans="1:10" ht="13.15" customHeight="1">
      <c r="A44" s="56"/>
      <c r="B44" s="308" t="s">
        <v>19</v>
      </c>
      <c r="C44" s="309"/>
      <c r="D44" s="305" t="s">
        <v>103</v>
      </c>
      <c r="E44" s="305"/>
      <c r="F44" s="305" t="s">
        <v>89</v>
      </c>
      <c r="G44" s="307" t="s">
        <v>83</v>
      </c>
      <c r="J44" s="58"/>
    </row>
    <row r="45" spans="1:10" ht="13.15" customHeight="1">
      <c r="A45" s="56"/>
      <c r="B45" s="308"/>
      <c r="C45" s="309"/>
      <c r="D45" s="305"/>
      <c r="E45" s="305"/>
      <c r="F45" s="305"/>
      <c r="G45" s="307"/>
      <c r="J45" s="58"/>
    </row>
    <row r="46" spans="1:10" ht="26.45" customHeight="1">
      <c r="A46" s="56"/>
      <c r="B46" s="313" t="s">
        <v>90</v>
      </c>
      <c r="C46" s="305"/>
      <c r="D46" s="305" t="s">
        <v>104</v>
      </c>
      <c r="E46" s="305"/>
      <c r="F46" s="71"/>
      <c r="G46" s="66" t="s">
        <v>51</v>
      </c>
      <c r="J46" s="58"/>
    </row>
    <row r="47" spans="1:10" ht="26.45" customHeight="1">
      <c r="A47" s="56"/>
      <c r="B47" s="314" t="s">
        <v>87</v>
      </c>
      <c r="C47" s="315"/>
      <c r="D47" s="315" t="s">
        <v>97</v>
      </c>
      <c r="E47" s="315"/>
      <c r="F47" s="67" t="s">
        <v>94</v>
      </c>
      <c r="G47" s="52"/>
      <c r="J47" s="58"/>
    </row>
    <row r="48" spans="1:10" ht="13.15" customHeight="1">
      <c r="A48" s="56"/>
      <c r="B48" s="4"/>
      <c r="D48" s="1"/>
      <c r="E48" s="1"/>
      <c r="G48" s="49"/>
      <c r="J48" s="58"/>
    </row>
    <row r="49" spans="1:10" ht="13.15" customHeight="1">
      <c r="A49" s="56"/>
      <c r="B49" s="4" t="s">
        <v>105</v>
      </c>
      <c r="J49" s="57"/>
    </row>
    <row r="50" spans="1:10" ht="13.15" customHeight="1">
      <c r="A50" s="56"/>
      <c r="B50" s="133" t="s">
        <v>106</v>
      </c>
      <c r="J50" s="57"/>
    </row>
    <row r="51" spans="1:10" ht="13.15" customHeight="1">
      <c r="A51" s="56"/>
      <c r="B51" s="133" t="s">
        <v>107</v>
      </c>
      <c r="J51" s="57"/>
    </row>
    <row r="52" spans="1:10" ht="13.15" customHeight="1">
      <c r="A52" s="56"/>
      <c r="B52" s="133" t="s">
        <v>108</v>
      </c>
      <c r="J52" s="57"/>
    </row>
    <row r="53" spans="1:10" ht="13.15" customHeight="1">
      <c r="A53" s="56"/>
      <c r="B53" s="133" t="s">
        <v>109</v>
      </c>
      <c r="J53" s="57"/>
    </row>
    <row r="54" spans="1:10" ht="13.15" customHeight="1">
      <c r="A54" s="56"/>
      <c r="B54" s="133" t="s">
        <v>110</v>
      </c>
      <c r="J54" s="57"/>
    </row>
    <row r="55" spans="1:10" ht="13.15" customHeight="1">
      <c r="A55" s="56"/>
      <c r="B55" s="133" t="s">
        <v>111</v>
      </c>
      <c r="J55" s="57"/>
    </row>
    <row r="56" spans="1:10" ht="13.15" customHeight="1">
      <c r="A56" s="56"/>
      <c r="B56" s="133" t="s">
        <v>112</v>
      </c>
      <c r="J56" s="57"/>
    </row>
    <row r="57" spans="1:10" ht="13.15" customHeight="1">
      <c r="A57" s="56"/>
      <c r="B57" s="133" t="s">
        <v>113</v>
      </c>
      <c r="J57" s="57"/>
    </row>
    <row r="58" spans="1:10" ht="13.15" customHeight="1">
      <c r="A58" s="56"/>
      <c r="B58" s="133" t="s">
        <v>114</v>
      </c>
      <c r="J58" s="57"/>
    </row>
    <row r="59" spans="1:10" ht="13.15" customHeight="1">
      <c r="A59" s="56"/>
      <c r="B59" s="133" t="s">
        <v>115</v>
      </c>
      <c r="J59" s="57"/>
    </row>
    <row r="60" spans="1:10" ht="13.15" customHeight="1">
      <c r="A60" s="60"/>
      <c r="B60" s="61"/>
      <c r="C60" s="61"/>
      <c r="D60" s="61"/>
      <c r="E60" s="61"/>
      <c r="F60" s="61"/>
      <c r="G60" s="61"/>
      <c r="H60" s="61"/>
      <c r="I60" s="61"/>
      <c r="J60" s="62"/>
    </row>
  </sheetData>
  <mergeCells count="60">
    <mergeCell ref="B9:C9"/>
    <mergeCell ref="F5:F6"/>
    <mergeCell ref="D5:E6"/>
    <mergeCell ref="B7:C8"/>
    <mergeCell ref="F42:F43"/>
    <mergeCell ref="D42:E43"/>
    <mergeCell ref="B17:C17"/>
    <mergeCell ref="B18:C18"/>
    <mergeCell ref="D7:E8"/>
    <mergeCell ref="D13:E14"/>
    <mergeCell ref="F7:F8"/>
    <mergeCell ref="D9:E9"/>
    <mergeCell ref="D33:E34"/>
    <mergeCell ref="D35:E36"/>
    <mergeCell ref="D37:E37"/>
    <mergeCell ref="B15:C16"/>
    <mergeCell ref="D15:E16"/>
    <mergeCell ref="D17:E17"/>
    <mergeCell ref="D18:E18"/>
    <mergeCell ref="G42:G43"/>
    <mergeCell ref="F13:F14"/>
    <mergeCell ref="G13:G14"/>
    <mergeCell ref="F15:F16"/>
    <mergeCell ref="G15:G16"/>
    <mergeCell ref="F35:F36"/>
    <mergeCell ref="G35:G36"/>
    <mergeCell ref="B47:C47"/>
    <mergeCell ref="D47:E47"/>
    <mergeCell ref="F22:G23"/>
    <mergeCell ref="F33:F34"/>
    <mergeCell ref="G33:G34"/>
    <mergeCell ref="B46:C46"/>
    <mergeCell ref="D46:E46"/>
    <mergeCell ref="D44:E45"/>
    <mergeCell ref="F44:F45"/>
    <mergeCell ref="B28:C28"/>
    <mergeCell ref="B29:C29"/>
    <mergeCell ref="D28:E28"/>
    <mergeCell ref="F28:G28"/>
    <mergeCell ref="D29:E29"/>
    <mergeCell ref="F29:G29"/>
    <mergeCell ref="D38:E38"/>
    <mergeCell ref="G44:G45"/>
    <mergeCell ref="B44:C45"/>
    <mergeCell ref="D22:E23"/>
    <mergeCell ref="D24:E25"/>
    <mergeCell ref="D26:E27"/>
    <mergeCell ref="B37:C37"/>
    <mergeCell ref="B38:C38"/>
    <mergeCell ref="B35:C36"/>
    <mergeCell ref="H22:H23"/>
    <mergeCell ref="I22:I23"/>
    <mergeCell ref="B24:C25"/>
    <mergeCell ref="B26:C27"/>
    <mergeCell ref="H24:H25"/>
    <mergeCell ref="I24:I25"/>
    <mergeCell ref="F26:G27"/>
    <mergeCell ref="H26:H27"/>
    <mergeCell ref="I26:I27"/>
    <mergeCell ref="F24:G25"/>
  </mergeCells>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8"/>
  <sheetViews>
    <sheetView topLeftCell="A41" zoomScale="75" workbookViewId="0">
      <selection activeCell="C55" sqref="C55"/>
    </sheetView>
  </sheetViews>
  <sheetFormatPr defaultColWidth="11.42578125" defaultRowHeight="12.75"/>
  <cols>
    <col min="1" max="1" width="3.7109375" customWidth="1"/>
    <col min="2" max="2" width="31.85546875" bestFit="1" customWidth="1"/>
    <col min="10" max="10" width="3.7109375" customWidth="1"/>
  </cols>
  <sheetData>
    <row r="1" spans="1:10" ht="15.75">
      <c r="A1" s="41" t="s">
        <v>116</v>
      </c>
    </row>
    <row r="3" spans="1:10" ht="13.15" customHeight="1">
      <c r="A3" s="53"/>
      <c r="B3" s="232"/>
      <c r="C3" s="232"/>
      <c r="D3" s="54"/>
      <c r="E3" s="63"/>
      <c r="F3" s="63"/>
      <c r="G3" s="54"/>
      <c r="H3" s="63"/>
      <c r="I3" s="63"/>
      <c r="J3" s="64"/>
    </row>
    <row r="4" spans="1:10" ht="13.15" customHeight="1">
      <c r="A4" s="56"/>
      <c r="B4" s="4" t="s">
        <v>117</v>
      </c>
      <c r="C4" s="133"/>
      <c r="J4" s="57"/>
    </row>
    <row r="5" spans="1:10" ht="13.15" customHeight="1">
      <c r="A5" s="56"/>
      <c r="B5" s="133" t="s">
        <v>118</v>
      </c>
      <c r="C5" s="133" t="s">
        <v>119</v>
      </c>
      <c r="J5" s="57"/>
    </row>
    <row r="6" spans="1:10" ht="13.15" customHeight="1">
      <c r="A6" s="56"/>
      <c r="B6" s="133" t="s">
        <v>120</v>
      </c>
      <c r="C6" s="133" t="s">
        <v>121</v>
      </c>
      <c r="J6" s="57"/>
    </row>
    <row r="7" spans="1:10" ht="13.15" customHeight="1">
      <c r="A7" s="56"/>
      <c r="B7" s="133"/>
      <c r="C7" s="133"/>
      <c r="J7" s="57"/>
    </row>
    <row r="8" spans="1:10" ht="13.15" customHeight="1">
      <c r="A8" s="56"/>
      <c r="B8" s="4" t="s">
        <v>122</v>
      </c>
      <c r="C8" s="133"/>
      <c r="J8" s="57"/>
    </row>
    <row r="9" spans="1:10" ht="13.15" customHeight="1">
      <c r="A9" s="56"/>
      <c r="B9" s="133" t="s">
        <v>123</v>
      </c>
      <c r="C9" s="133" t="s">
        <v>124</v>
      </c>
      <c r="J9" s="57"/>
    </row>
    <row r="10" spans="1:10" ht="13.15" customHeight="1">
      <c r="A10" s="56"/>
      <c r="B10" s="133" t="s">
        <v>125</v>
      </c>
      <c r="C10" s="133" t="s">
        <v>126</v>
      </c>
      <c r="J10" s="57"/>
    </row>
    <row r="11" spans="1:10" ht="13.15" customHeight="1">
      <c r="A11" s="56"/>
      <c r="B11" s="133"/>
      <c r="C11" s="133"/>
      <c r="J11" s="57"/>
    </row>
    <row r="12" spans="1:10" ht="13.15" customHeight="1">
      <c r="A12" s="56"/>
      <c r="B12" s="4" t="s">
        <v>127</v>
      </c>
      <c r="C12" s="133"/>
      <c r="J12" s="57"/>
    </row>
    <row r="13" spans="1:10" ht="13.15" customHeight="1">
      <c r="A13" s="56"/>
      <c r="B13" s="4"/>
      <c r="C13" s="133"/>
      <c r="J13" s="57"/>
    </row>
    <row r="14" spans="1:10" ht="13.15" customHeight="1">
      <c r="A14" s="56"/>
      <c r="B14" s="4" t="s">
        <v>128</v>
      </c>
      <c r="C14" s="133"/>
      <c r="I14" s="72" t="s">
        <v>129</v>
      </c>
      <c r="J14" s="57"/>
    </row>
    <row r="15" spans="1:10" ht="13.15" customHeight="1">
      <c r="A15" s="56"/>
      <c r="B15" t="s">
        <v>130</v>
      </c>
      <c r="C15" s="133"/>
      <c r="I15" s="72"/>
      <c r="J15" s="57"/>
    </row>
    <row r="16" spans="1:10" ht="13.15" customHeight="1">
      <c r="A16" s="56"/>
      <c r="B16" s="133" t="s">
        <v>131</v>
      </c>
      <c r="C16" s="133" t="s">
        <v>87</v>
      </c>
      <c r="I16" t="s">
        <v>26</v>
      </c>
      <c r="J16" s="57"/>
    </row>
    <row r="17" spans="1:10" ht="13.15" customHeight="1">
      <c r="A17" s="56"/>
      <c r="B17" s="133" t="s">
        <v>132</v>
      </c>
      <c r="C17" s="133" t="s">
        <v>133</v>
      </c>
      <c r="J17" s="57"/>
    </row>
    <row r="18" spans="1:10" ht="13.15" customHeight="1">
      <c r="A18" s="56"/>
      <c r="B18" s="133" t="s">
        <v>134</v>
      </c>
      <c r="C18" s="133" t="s">
        <v>135</v>
      </c>
      <c r="J18" s="57"/>
    </row>
    <row r="19" spans="1:10" ht="13.15" customHeight="1">
      <c r="A19" s="56"/>
      <c r="B19" s="133" t="s">
        <v>136</v>
      </c>
      <c r="C19" s="133" t="s">
        <v>90</v>
      </c>
      <c r="J19" s="57"/>
    </row>
    <row r="20" spans="1:10" ht="13.15" customHeight="1">
      <c r="A20" s="56"/>
      <c r="B20" s="133"/>
      <c r="C20" s="133"/>
      <c r="J20" s="57"/>
    </row>
    <row r="21" spans="1:10" ht="13.15" customHeight="1">
      <c r="A21" s="56"/>
      <c r="B21" s="4" t="s">
        <v>137</v>
      </c>
      <c r="C21" s="133"/>
      <c r="I21" t="s">
        <v>138</v>
      </c>
      <c r="J21" s="57"/>
    </row>
    <row r="22" spans="1:10" ht="13.15" customHeight="1">
      <c r="A22" s="56"/>
      <c r="B22" t="s">
        <v>139</v>
      </c>
      <c r="C22" s="133"/>
      <c r="J22" s="57"/>
    </row>
    <row r="23" spans="1:10" ht="13.15" customHeight="1">
      <c r="A23" s="56"/>
      <c r="B23" s="133" t="s">
        <v>140</v>
      </c>
      <c r="C23" s="133" t="s">
        <v>87</v>
      </c>
      <c r="J23" s="57"/>
    </row>
    <row r="24" spans="1:10" ht="13.15" customHeight="1">
      <c r="A24" s="56"/>
      <c r="B24" s="133" t="s">
        <v>141</v>
      </c>
      <c r="C24" s="133" t="s">
        <v>133</v>
      </c>
      <c r="J24" s="57"/>
    </row>
    <row r="25" spans="1:10" ht="13.15" customHeight="1">
      <c r="A25" s="56"/>
      <c r="B25" s="133" t="s">
        <v>134</v>
      </c>
      <c r="C25" s="133" t="s">
        <v>135</v>
      </c>
      <c r="J25" s="57"/>
    </row>
    <row r="26" spans="1:10" ht="13.15" customHeight="1">
      <c r="A26" s="56"/>
      <c r="B26" s="133" t="s">
        <v>142</v>
      </c>
      <c r="C26" s="133" t="s">
        <v>90</v>
      </c>
      <c r="J26" s="57"/>
    </row>
    <row r="27" spans="1:10" ht="13.15" customHeight="1">
      <c r="A27" s="56"/>
      <c r="B27" s="133"/>
      <c r="C27" s="133"/>
      <c r="J27" s="57"/>
    </row>
    <row r="28" spans="1:10" ht="13.15" customHeight="1">
      <c r="A28" s="56"/>
      <c r="B28" s="4" t="s">
        <v>143</v>
      </c>
      <c r="C28" s="133"/>
      <c r="I28" s="72" t="s">
        <v>129</v>
      </c>
      <c r="J28" s="57"/>
    </row>
    <row r="29" spans="1:10" ht="13.15" customHeight="1">
      <c r="A29" s="56"/>
      <c r="B29" t="s">
        <v>144</v>
      </c>
      <c r="C29" s="133"/>
      <c r="I29" s="72"/>
      <c r="J29" s="57"/>
    </row>
    <row r="30" spans="1:10" ht="13.15" customHeight="1">
      <c r="A30" s="56"/>
      <c r="B30" s="133" t="s">
        <v>145</v>
      </c>
      <c r="C30" s="133" t="s">
        <v>87</v>
      </c>
      <c r="J30" s="57"/>
    </row>
    <row r="31" spans="1:10" ht="13.15" customHeight="1">
      <c r="A31" s="56"/>
      <c r="B31" s="133" t="s">
        <v>146</v>
      </c>
      <c r="C31" s="133" t="s">
        <v>133</v>
      </c>
      <c r="J31" s="57"/>
    </row>
    <row r="32" spans="1:10" ht="13.15" customHeight="1">
      <c r="A32" s="56"/>
      <c r="B32" s="133" t="s">
        <v>147</v>
      </c>
      <c r="C32" s="133" t="s">
        <v>135</v>
      </c>
      <c r="J32" s="57"/>
    </row>
    <row r="33" spans="1:10" ht="13.15" customHeight="1">
      <c r="A33" s="56"/>
      <c r="B33" s="133" t="s">
        <v>148</v>
      </c>
      <c r="C33" s="133" t="s">
        <v>90</v>
      </c>
      <c r="J33" s="57"/>
    </row>
    <row r="34" spans="1:10" ht="13.15" customHeight="1">
      <c r="A34" s="56"/>
      <c r="B34" s="133"/>
      <c r="C34" s="133"/>
      <c r="J34" s="57"/>
    </row>
    <row r="35" spans="1:10" ht="13.15" customHeight="1">
      <c r="A35" s="56"/>
      <c r="B35" s="4" t="s">
        <v>149</v>
      </c>
      <c r="C35" s="133"/>
      <c r="I35" t="s">
        <v>138</v>
      </c>
      <c r="J35" s="57"/>
    </row>
    <row r="36" spans="1:10" ht="13.15" customHeight="1">
      <c r="A36" s="56"/>
      <c r="B36" t="s">
        <v>150</v>
      </c>
      <c r="C36" s="133"/>
      <c r="J36" s="57"/>
    </row>
    <row r="37" spans="1:10" ht="13.15" customHeight="1">
      <c r="A37" s="56"/>
      <c r="B37" s="133" t="s">
        <v>151</v>
      </c>
      <c r="C37" s="133" t="s">
        <v>87</v>
      </c>
      <c r="J37" s="57"/>
    </row>
    <row r="38" spans="1:10" ht="13.15" customHeight="1">
      <c r="A38" s="56"/>
      <c r="B38" s="133" t="s">
        <v>152</v>
      </c>
      <c r="C38" s="133" t="s">
        <v>133</v>
      </c>
      <c r="J38" s="57"/>
    </row>
    <row r="39" spans="1:10" ht="13.15" customHeight="1">
      <c r="A39" s="56"/>
      <c r="B39" s="133" t="s">
        <v>153</v>
      </c>
      <c r="C39" s="133" t="s">
        <v>135</v>
      </c>
      <c r="J39" s="57"/>
    </row>
    <row r="40" spans="1:10" ht="13.15" customHeight="1">
      <c r="A40" s="56"/>
      <c r="B40" s="133" t="s">
        <v>148</v>
      </c>
      <c r="C40" s="133" t="s">
        <v>90</v>
      </c>
      <c r="J40" s="57"/>
    </row>
    <row r="41" spans="1:10" ht="13.15" customHeight="1">
      <c r="A41" s="56"/>
      <c r="B41" s="133"/>
      <c r="C41" s="133"/>
      <c r="J41" s="57"/>
    </row>
    <row r="42" spans="1:10" ht="13.15" customHeight="1">
      <c r="A42" s="56"/>
      <c r="B42" s="4" t="s">
        <v>154</v>
      </c>
      <c r="J42" s="57"/>
    </row>
    <row r="43" spans="1:10" ht="13.15" customHeight="1">
      <c r="A43" s="56"/>
      <c r="B43" s="4"/>
      <c r="J43" s="57"/>
    </row>
    <row r="44" spans="1:10" ht="13.15" customHeight="1">
      <c r="A44" s="56"/>
      <c r="B44" s="4" t="s">
        <v>155</v>
      </c>
      <c r="C44" s="133"/>
      <c r="I44" t="s">
        <v>138</v>
      </c>
      <c r="J44" s="57"/>
    </row>
    <row r="45" spans="1:10" ht="13.15" customHeight="1">
      <c r="A45" s="56"/>
      <c r="B45" s="133" t="s">
        <v>156</v>
      </c>
      <c r="C45" s="133" t="s">
        <v>133</v>
      </c>
      <c r="J45" s="57"/>
    </row>
    <row r="46" spans="1:10" ht="13.15" customHeight="1">
      <c r="A46" s="56"/>
      <c r="B46" s="133" t="s">
        <v>134</v>
      </c>
      <c r="C46" s="133" t="s">
        <v>135</v>
      </c>
      <c r="J46" s="57"/>
    </row>
    <row r="47" spans="1:10" ht="13.15" customHeight="1">
      <c r="A47" s="56"/>
      <c r="B47" s="133" t="s">
        <v>157</v>
      </c>
      <c r="C47" s="133" t="s">
        <v>90</v>
      </c>
      <c r="J47" s="57"/>
    </row>
    <row r="48" spans="1:10" ht="13.15" customHeight="1">
      <c r="A48" s="56"/>
      <c r="B48" s="133"/>
      <c r="C48" s="133"/>
      <c r="J48" s="57"/>
    </row>
    <row r="49" spans="1:10" ht="13.15" customHeight="1">
      <c r="A49" s="56"/>
      <c r="B49" s="4" t="s">
        <v>158</v>
      </c>
      <c r="C49" s="133"/>
      <c r="I49" s="72" t="s">
        <v>129</v>
      </c>
      <c r="J49" s="57"/>
    </row>
    <row r="50" spans="1:10" ht="13.15" customHeight="1">
      <c r="A50" s="56"/>
      <c r="B50" s="133" t="s">
        <v>159</v>
      </c>
      <c r="C50" s="133" t="s">
        <v>133</v>
      </c>
      <c r="J50" s="57"/>
    </row>
    <row r="51" spans="1:10" ht="13.15" customHeight="1">
      <c r="A51" s="56"/>
      <c r="B51" s="133" t="s">
        <v>134</v>
      </c>
      <c r="C51" s="133" t="s">
        <v>135</v>
      </c>
      <c r="J51" s="57"/>
    </row>
    <row r="52" spans="1:10" ht="13.15" customHeight="1">
      <c r="A52" s="56"/>
      <c r="B52" t="s">
        <v>160</v>
      </c>
      <c r="C52" s="133" t="s">
        <v>90</v>
      </c>
      <c r="J52" s="57"/>
    </row>
    <row r="53" spans="1:10" ht="13.15" customHeight="1">
      <c r="A53" s="56"/>
      <c r="J53" s="57"/>
    </row>
    <row r="54" spans="1:10" ht="13.15" customHeight="1">
      <c r="A54" s="56"/>
      <c r="B54" s="4" t="s">
        <v>161</v>
      </c>
      <c r="C54" s="133"/>
      <c r="I54" t="s">
        <v>138</v>
      </c>
      <c r="J54" s="57"/>
    </row>
    <row r="55" spans="1:10" ht="13.15" customHeight="1">
      <c r="A55" s="56"/>
      <c r="B55" s="133" t="s">
        <v>162</v>
      </c>
      <c r="C55" s="133" t="s">
        <v>133</v>
      </c>
      <c r="J55" s="57"/>
    </row>
    <row r="56" spans="1:10" ht="13.15" customHeight="1">
      <c r="A56" s="56"/>
      <c r="B56" s="133" t="s">
        <v>163</v>
      </c>
      <c r="C56" s="133" t="s">
        <v>135</v>
      </c>
      <c r="J56" s="57"/>
    </row>
    <row r="57" spans="1:10" ht="13.15" customHeight="1">
      <c r="A57" s="56"/>
      <c r="B57" s="133" t="s">
        <v>148</v>
      </c>
      <c r="C57" s="133" t="s">
        <v>90</v>
      </c>
      <c r="J57" s="57"/>
    </row>
    <row r="58" spans="1:10" ht="13.15" customHeight="1">
      <c r="A58" s="56"/>
      <c r="J58" s="57"/>
    </row>
    <row r="59" spans="1:10" ht="13.15" customHeight="1">
      <c r="A59" s="56"/>
      <c r="B59" s="4" t="s">
        <v>164</v>
      </c>
      <c r="C59" s="133"/>
      <c r="I59" s="72" t="s">
        <v>129</v>
      </c>
      <c r="J59" s="57"/>
    </row>
    <row r="60" spans="1:10" ht="13.15" customHeight="1">
      <c r="A60" s="56"/>
      <c r="B60" s="72" t="s">
        <v>165</v>
      </c>
      <c r="C60" s="133" t="s">
        <v>133</v>
      </c>
      <c r="J60" s="57"/>
    </row>
    <row r="61" spans="1:10" ht="13.15" customHeight="1">
      <c r="A61" s="56"/>
      <c r="B61" t="s">
        <v>166</v>
      </c>
      <c r="C61" s="133" t="s">
        <v>135</v>
      </c>
      <c r="J61" s="57"/>
    </row>
    <row r="62" spans="1:10" ht="13.15" customHeight="1">
      <c r="A62" s="56"/>
      <c r="B62" s="133" t="s">
        <v>148</v>
      </c>
      <c r="C62" s="133" t="s">
        <v>90</v>
      </c>
      <c r="J62" s="57"/>
    </row>
    <row r="63" spans="1:10" ht="13.15" customHeight="1">
      <c r="A63" s="56"/>
      <c r="J63" s="57"/>
    </row>
    <row r="64" spans="1:10" ht="13.15" customHeight="1">
      <c r="A64" s="56"/>
      <c r="B64" s="4" t="s">
        <v>167</v>
      </c>
      <c r="J64" s="57"/>
    </row>
    <row r="65" spans="1:10" ht="13.15" customHeight="1">
      <c r="A65" s="56"/>
      <c r="J65" s="57"/>
    </row>
    <row r="66" spans="1:10" ht="13.15" customHeight="1">
      <c r="A66" s="56"/>
      <c r="B66" s="4" t="s">
        <v>168</v>
      </c>
      <c r="C66" s="133"/>
      <c r="J66" s="57"/>
    </row>
    <row r="67" spans="1:10" ht="13.15" customHeight="1">
      <c r="A67" s="56"/>
      <c r="B67" s="133" t="s">
        <v>169</v>
      </c>
      <c r="C67" s="133" t="s">
        <v>87</v>
      </c>
      <c r="J67" s="57"/>
    </row>
    <row r="68" spans="1:10" ht="13.15" customHeight="1">
      <c r="A68" s="56"/>
      <c r="B68" t="s">
        <v>170</v>
      </c>
      <c r="J68" s="57"/>
    </row>
    <row r="69" spans="1:10" ht="13.15" customHeight="1">
      <c r="A69" s="56"/>
      <c r="B69" t="s">
        <v>171</v>
      </c>
      <c r="C69" s="133" t="s">
        <v>172</v>
      </c>
      <c r="J69" s="57"/>
    </row>
    <row r="70" spans="1:10" ht="13.15" customHeight="1">
      <c r="A70" s="56"/>
      <c r="B70" t="s">
        <v>173</v>
      </c>
      <c r="C70" s="133" t="s">
        <v>174</v>
      </c>
      <c r="J70" s="57"/>
    </row>
    <row r="71" spans="1:10" ht="13.15" customHeight="1">
      <c r="A71" s="56"/>
      <c r="B71" t="s">
        <v>175</v>
      </c>
      <c r="C71" s="133" t="s">
        <v>176</v>
      </c>
      <c r="J71" s="57"/>
    </row>
    <row r="72" spans="1:10" ht="13.15" customHeight="1">
      <c r="A72" s="56"/>
      <c r="B72" s="133" t="s">
        <v>177</v>
      </c>
      <c r="C72" s="133" t="s">
        <v>133</v>
      </c>
      <c r="J72" s="57"/>
    </row>
    <row r="73" spans="1:10" ht="13.15" customHeight="1">
      <c r="A73" s="56"/>
      <c r="B73" s="133" t="s">
        <v>178</v>
      </c>
      <c r="C73" s="133" t="s">
        <v>135</v>
      </c>
      <c r="J73" s="57"/>
    </row>
    <row r="74" spans="1:10" ht="13.15" customHeight="1">
      <c r="A74" s="56"/>
      <c r="B74" s="133" t="s">
        <v>179</v>
      </c>
      <c r="C74" s="133" t="s">
        <v>90</v>
      </c>
      <c r="J74" s="57"/>
    </row>
    <row r="75" spans="1:10" ht="13.15" customHeight="1">
      <c r="A75" s="56"/>
      <c r="J75" s="57"/>
    </row>
    <row r="76" spans="1:10" ht="13.15" customHeight="1">
      <c r="A76" s="56"/>
      <c r="B76" s="4" t="s">
        <v>180</v>
      </c>
      <c r="J76" s="57"/>
    </row>
    <row r="77" spans="1:10" ht="13.15" customHeight="1">
      <c r="A77" s="56"/>
      <c r="B77" s="133" t="s">
        <v>181</v>
      </c>
      <c r="J77" s="57"/>
    </row>
    <row r="78" spans="1:10" ht="13.15" customHeight="1">
      <c r="A78" s="60"/>
      <c r="B78" s="233"/>
      <c r="C78" s="61"/>
      <c r="D78" s="61"/>
      <c r="E78" s="61"/>
      <c r="F78" s="61"/>
      <c r="G78" s="61"/>
      <c r="H78" s="61"/>
      <c r="I78" s="61"/>
      <c r="J78" s="62"/>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02"/>
  <sheetViews>
    <sheetView topLeftCell="A69" zoomScale="75" workbookViewId="0">
      <selection activeCell="C55" sqref="C55"/>
    </sheetView>
  </sheetViews>
  <sheetFormatPr defaultColWidth="11.42578125" defaultRowHeight="12.75"/>
  <cols>
    <col min="7" max="7" width="3.7109375" customWidth="1"/>
  </cols>
  <sheetData>
    <row r="1" spans="1:6">
      <c r="A1" s="4" t="s">
        <v>182</v>
      </c>
    </row>
    <row r="3" spans="1:6">
      <c r="A3" s="4" t="s">
        <v>81</v>
      </c>
    </row>
    <row r="4" spans="1:6">
      <c r="A4" s="7"/>
      <c r="B4" s="8" t="s">
        <v>183</v>
      </c>
      <c r="C4" s="8" t="s">
        <v>184</v>
      </c>
      <c r="D4" s="8" t="s">
        <v>185</v>
      </c>
      <c r="E4" s="9" t="s">
        <v>27</v>
      </c>
      <c r="F4" s="1"/>
    </row>
    <row r="5" spans="1:6">
      <c r="A5" s="10" t="s">
        <v>186</v>
      </c>
      <c r="B5" s="6">
        <v>90</v>
      </c>
      <c r="C5" s="6">
        <v>5</v>
      </c>
      <c r="D5" s="6">
        <v>15</v>
      </c>
      <c r="E5" s="11">
        <v>110</v>
      </c>
    </row>
    <row r="6" spans="1:6">
      <c r="A6" s="10" t="s">
        <v>187</v>
      </c>
      <c r="B6" s="6">
        <v>70</v>
      </c>
      <c r="C6" s="6">
        <v>180</v>
      </c>
      <c r="D6" s="6">
        <v>50</v>
      </c>
      <c r="E6" s="11">
        <v>300</v>
      </c>
    </row>
    <row r="7" spans="1:6">
      <c r="A7" s="10" t="s">
        <v>188</v>
      </c>
      <c r="B7" s="6">
        <v>50</v>
      </c>
      <c r="C7" s="6">
        <v>45</v>
      </c>
      <c r="D7" s="6">
        <v>155</v>
      </c>
      <c r="E7" s="11">
        <v>250</v>
      </c>
    </row>
    <row r="8" spans="1:6">
      <c r="A8" s="12" t="s">
        <v>27</v>
      </c>
      <c r="B8" s="13">
        <v>210</v>
      </c>
      <c r="C8" s="13">
        <v>230</v>
      </c>
      <c r="D8" s="13">
        <v>220</v>
      </c>
      <c r="E8" s="14">
        <v>660</v>
      </c>
    </row>
    <row r="9" spans="1:6">
      <c r="B9" s="1"/>
      <c r="C9" s="1"/>
      <c r="D9" s="1"/>
    </row>
    <row r="10" spans="1:6">
      <c r="A10" s="4" t="s">
        <v>85</v>
      </c>
      <c r="B10" s="1"/>
      <c r="C10" s="1"/>
      <c r="D10" s="1"/>
    </row>
    <row r="11" spans="1:6">
      <c r="A11" s="7"/>
      <c r="B11" s="8" t="s">
        <v>183</v>
      </c>
      <c r="C11" s="8" t="s">
        <v>184</v>
      </c>
      <c r="D11" s="8" t="s">
        <v>185</v>
      </c>
      <c r="E11" s="8" t="s">
        <v>86</v>
      </c>
      <c r="F11" s="9" t="s">
        <v>87</v>
      </c>
    </row>
    <row r="12" spans="1:6">
      <c r="A12" s="10" t="s">
        <v>186</v>
      </c>
      <c r="B12" s="6">
        <v>10</v>
      </c>
      <c r="C12" s="6">
        <v>60</v>
      </c>
      <c r="D12" s="6">
        <v>5</v>
      </c>
      <c r="E12" s="6">
        <v>35</v>
      </c>
      <c r="F12" s="11">
        <f>SUM(B12:E12)</f>
        <v>110</v>
      </c>
    </row>
    <row r="13" spans="1:6">
      <c r="A13" s="10" t="s">
        <v>187</v>
      </c>
      <c r="B13" s="6">
        <v>40</v>
      </c>
      <c r="C13" s="6">
        <v>60</v>
      </c>
      <c r="D13" s="6">
        <v>20</v>
      </c>
      <c r="E13" s="6">
        <v>180</v>
      </c>
      <c r="F13" s="11">
        <f>SUM(B13:E13)</f>
        <v>300</v>
      </c>
    </row>
    <row r="14" spans="1:6">
      <c r="A14" s="10" t="s">
        <v>188</v>
      </c>
      <c r="B14" s="6">
        <v>20</v>
      </c>
      <c r="C14" s="6">
        <v>30</v>
      </c>
      <c r="D14" s="6">
        <v>60</v>
      </c>
      <c r="E14" s="6">
        <v>140</v>
      </c>
      <c r="F14" s="11">
        <f>SUM(B14:E14)</f>
        <v>250</v>
      </c>
    </row>
    <row r="15" spans="1:6">
      <c r="A15" s="10" t="s">
        <v>90</v>
      </c>
      <c r="B15" s="6">
        <v>140</v>
      </c>
      <c r="C15" s="6">
        <v>80</v>
      </c>
      <c r="D15" s="6">
        <v>135</v>
      </c>
      <c r="E15" s="6">
        <v>0</v>
      </c>
      <c r="F15" s="11">
        <f>SUM(B15:E15)</f>
        <v>355</v>
      </c>
    </row>
    <row r="16" spans="1:6">
      <c r="A16" s="12" t="s">
        <v>189</v>
      </c>
      <c r="B16" s="13">
        <f>SUM(B12:B15)</f>
        <v>210</v>
      </c>
      <c r="C16" s="13">
        <f>SUM(C12:C15)</f>
        <v>230</v>
      </c>
      <c r="D16" s="13">
        <f>SUM(D12:D15)</f>
        <v>220</v>
      </c>
      <c r="E16" s="13">
        <f>SUM(E12:E15)</f>
        <v>355</v>
      </c>
      <c r="F16" s="14">
        <f>SUM(F12:F15)</f>
        <v>1015</v>
      </c>
    </row>
    <row r="18" spans="1:8">
      <c r="A18" s="4" t="s">
        <v>190</v>
      </c>
      <c r="H18" s="133" t="s">
        <v>191</v>
      </c>
    </row>
    <row r="19" spans="1:8">
      <c r="A19" s="7"/>
      <c r="B19" s="8" t="s">
        <v>186</v>
      </c>
      <c r="C19" s="8" t="s">
        <v>187</v>
      </c>
      <c r="D19" s="9" t="s">
        <v>188</v>
      </c>
      <c r="E19" s="1"/>
      <c r="F19" s="1"/>
      <c r="H19" s="133"/>
    </row>
    <row r="20" spans="1:8">
      <c r="A20" s="10" t="s">
        <v>183</v>
      </c>
      <c r="B20" s="15">
        <f t="array" ref="B20:D22">TRANSPOSE(B5:D7)</f>
        <v>90</v>
      </c>
      <c r="C20" s="15">
        <v>70</v>
      </c>
      <c r="D20" s="16">
        <v>50</v>
      </c>
      <c r="E20" s="3"/>
      <c r="F20" s="3"/>
      <c r="H20" s="133"/>
    </row>
    <row r="21" spans="1:8">
      <c r="A21" s="10" t="s">
        <v>184</v>
      </c>
      <c r="B21" s="15">
        <v>5</v>
      </c>
      <c r="C21" s="15">
        <v>180</v>
      </c>
      <c r="D21" s="16">
        <v>45</v>
      </c>
      <c r="E21" s="3"/>
      <c r="F21" s="3"/>
      <c r="H21" s="133"/>
    </row>
    <row r="22" spans="1:8">
      <c r="A22" s="12" t="s">
        <v>185</v>
      </c>
      <c r="B22" s="17">
        <v>15</v>
      </c>
      <c r="C22" s="17">
        <v>50</v>
      </c>
      <c r="D22" s="18">
        <v>155</v>
      </c>
      <c r="E22" s="3"/>
      <c r="F22" s="3"/>
      <c r="H22" s="133"/>
    </row>
    <row r="23" spans="1:8">
      <c r="H23" s="133"/>
    </row>
    <row r="24" spans="1:8">
      <c r="A24" s="4" t="s">
        <v>192</v>
      </c>
      <c r="H24" s="133" t="s">
        <v>193</v>
      </c>
    </row>
    <row r="25" spans="1:8">
      <c r="A25" s="7"/>
      <c r="B25" s="8" t="s">
        <v>183</v>
      </c>
      <c r="C25" s="8" t="s">
        <v>184</v>
      </c>
      <c r="D25" s="9" t="s">
        <v>185</v>
      </c>
      <c r="E25" s="1"/>
      <c r="F25" s="1"/>
      <c r="H25" s="133"/>
    </row>
    <row r="26" spans="1:8">
      <c r="A26" s="10" t="s">
        <v>186</v>
      </c>
      <c r="B26" s="15">
        <f>coef!B12</f>
        <v>10</v>
      </c>
      <c r="C26" s="15">
        <f>coef!C12</f>
        <v>60</v>
      </c>
      <c r="D26" s="16">
        <f>coef!D12</f>
        <v>5</v>
      </c>
      <c r="E26" s="3"/>
      <c r="F26" s="3"/>
      <c r="H26" s="133"/>
    </row>
    <row r="27" spans="1:8">
      <c r="A27" s="10" t="s">
        <v>187</v>
      </c>
      <c r="B27" s="15">
        <f>coef!B13</f>
        <v>40</v>
      </c>
      <c r="C27" s="15">
        <f>coef!C13</f>
        <v>60</v>
      </c>
      <c r="D27" s="16">
        <f>coef!D13</f>
        <v>20</v>
      </c>
      <c r="E27" s="3"/>
      <c r="F27" s="3"/>
      <c r="H27" s="133"/>
    </row>
    <row r="28" spans="1:8">
      <c r="A28" s="10" t="s">
        <v>188</v>
      </c>
      <c r="B28" s="15">
        <f>coef!B14</f>
        <v>20</v>
      </c>
      <c r="C28" s="15">
        <f>coef!C14</f>
        <v>30</v>
      </c>
      <c r="D28" s="16">
        <f>coef!D14</f>
        <v>60</v>
      </c>
      <c r="E28" s="3"/>
      <c r="F28" s="3"/>
      <c r="H28" s="133"/>
    </row>
    <row r="29" spans="1:8">
      <c r="A29" s="12" t="s">
        <v>90</v>
      </c>
      <c r="B29" s="17">
        <f>coef!B15</f>
        <v>140</v>
      </c>
      <c r="C29" s="17">
        <f>coef!C15</f>
        <v>80</v>
      </c>
      <c r="D29" s="18">
        <f>coef!D15</f>
        <v>135</v>
      </c>
      <c r="E29" s="3"/>
      <c r="F29" s="3"/>
      <c r="H29" s="133"/>
    </row>
    <row r="30" spans="1:8">
      <c r="B30" s="3"/>
      <c r="C30" s="3"/>
      <c r="D30" s="3"/>
      <c r="E30" s="3"/>
      <c r="F30" s="3"/>
      <c r="H30" s="133"/>
    </row>
    <row r="31" spans="1:8">
      <c r="A31" s="4" t="s">
        <v>194</v>
      </c>
      <c r="H31" s="133" t="s">
        <v>195</v>
      </c>
    </row>
    <row r="32" spans="1:8">
      <c r="A32" s="7"/>
      <c r="B32" s="9" t="s">
        <v>86</v>
      </c>
      <c r="C32" s="1" t="s">
        <v>196</v>
      </c>
      <c r="D32" s="1" t="s">
        <v>26</v>
      </c>
      <c r="E32" s="1"/>
      <c r="F32" s="1"/>
      <c r="H32" s="133"/>
    </row>
    <row r="33" spans="1:12">
      <c r="A33" s="10" t="s">
        <v>186</v>
      </c>
      <c r="B33" s="19">
        <f>coef!E12</f>
        <v>35</v>
      </c>
      <c r="C33" s="3" t="s">
        <v>26</v>
      </c>
      <c r="D33" s="3" t="s">
        <v>26</v>
      </c>
      <c r="E33" s="3"/>
      <c r="F33" s="3"/>
      <c r="H33" s="133"/>
    </row>
    <row r="34" spans="1:12">
      <c r="A34" s="10" t="s">
        <v>187</v>
      </c>
      <c r="B34" s="19">
        <f>coef!E13</f>
        <v>180</v>
      </c>
      <c r="C34" s="3" t="s">
        <v>26</v>
      </c>
      <c r="D34" s="3" t="s">
        <v>26</v>
      </c>
      <c r="E34" s="3"/>
      <c r="F34" s="3"/>
      <c r="H34" s="133"/>
    </row>
    <row r="35" spans="1:12">
      <c r="A35" s="12" t="s">
        <v>188</v>
      </c>
      <c r="B35" s="20">
        <f>coef!E14</f>
        <v>140</v>
      </c>
      <c r="C35" s="3" t="s">
        <v>26</v>
      </c>
      <c r="D35" s="3" t="s">
        <v>26</v>
      </c>
      <c r="E35" s="3"/>
      <c r="F35" s="3"/>
      <c r="H35" s="133"/>
    </row>
    <row r="36" spans="1:12">
      <c r="H36" s="133"/>
    </row>
    <row r="37" spans="1:12">
      <c r="A37" s="4" t="s">
        <v>197</v>
      </c>
      <c r="H37" s="133" t="s">
        <v>198</v>
      </c>
      <c r="L37" s="2"/>
    </row>
    <row r="38" spans="1:12">
      <c r="A38" s="7"/>
      <c r="B38" s="8" t="s">
        <v>186</v>
      </c>
      <c r="C38" s="8" t="s">
        <v>187</v>
      </c>
      <c r="D38" s="9" t="s">
        <v>188</v>
      </c>
      <c r="E38" s="1"/>
      <c r="F38" s="1"/>
      <c r="H38" s="133"/>
      <c r="L38" s="2"/>
    </row>
    <row r="39" spans="1:12">
      <c r="A39" s="10" t="s">
        <v>186</v>
      </c>
      <c r="B39" s="15">
        <f>E5</f>
        <v>110</v>
      </c>
      <c r="C39" s="15">
        <v>0</v>
      </c>
      <c r="D39" s="16">
        <v>0</v>
      </c>
      <c r="E39" s="3"/>
      <c r="F39" s="3"/>
      <c r="H39" s="133"/>
      <c r="L39" s="2"/>
    </row>
    <row r="40" spans="1:12">
      <c r="A40" s="10" t="s">
        <v>187</v>
      </c>
      <c r="B40" s="15">
        <v>0</v>
      </c>
      <c r="C40" s="15">
        <f>E6</f>
        <v>300</v>
      </c>
      <c r="D40" s="16">
        <v>0</v>
      </c>
      <c r="E40" s="3"/>
      <c r="F40" s="3"/>
      <c r="H40" s="133"/>
      <c r="L40" s="2"/>
    </row>
    <row r="41" spans="1:12">
      <c r="A41" s="12" t="s">
        <v>188</v>
      </c>
      <c r="B41" s="17">
        <v>0</v>
      </c>
      <c r="C41" s="17">
        <v>0</v>
      </c>
      <c r="D41" s="18">
        <f>E7</f>
        <v>250</v>
      </c>
      <c r="E41" s="3"/>
      <c r="F41" s="3"/>
      <c r="H41" s="133"/>
      <c r="L41" s="2"/>
    </row>
    <row r="42" spans="1:12">
      <c r="B42" s="3"/>
      <c r="C42" s="3"/>
      <c r="D42" s="3"/>
      <c r="E42" s="3"/>
      <c r="F42" s="3"/>
      <c r="H42" s="133"/>
      <c r="L42" s="2"/>
    </row>
    <row r="43" spans="1:12">
      <c r="A43" s="4" t="s">
        <v>199</v>
      </c>
      <c r="H43" s="133" t="s">
        <v>200</v>
      </c>
      <c r="L43" s="2"/>
    </row>
    <row r="44" spans="1:12">
      <c r="A44" s="7"/>
      <c r="B44" s="8" t="s">
        <v>183</v>
      </c>
      <c r="C44" s="8" t="s">
        <v>184</v>
      </c>
      <c r="D44" s="9" t="s">
        <v>185</v>
      </c>
      <c r="E44" s="1"/>
      <c r="F44" s="1"/>
      <c r="H44" s="133"/>
      <c r="L44" s="2"/>
    </row>
    <row r="45" spans="1:12">
      <c r="A45" s="10" t="s">
        <v>183</v>
      </c>
      <c r="B45" s="15">
        <f>B8</f>
        <v>210</v>
      </c>
      <c r="C45" s="15">
        <v>0</v>
      </c>
      <c r="D45" s="16">
        <v>0</v>
      </c>
      <c r="E45" s="3"/>
      <c r="F45" s="3"/>
      <c r="H45" s="133"/>
      <c r="L45" s="2"/>
    </row>
    <row r="46" spans="1:12">
      <c r="A46" s="10" t="s">
        <v>184</v>
      </c>
      <c r="B46" s="15">
        <v>0</v>
      </c>
      <c r="C46" s="15">
        <f>C8</f>
        <v>230</v>
      </c>
      <c r="D46" s="16">
        <v>0</v>
      </c>
      <c r="E46" s="3"/>
      <c r="F46" s="3"/>
      <c r="H46" s="133"/>
      <c r="L46" s="2"/>
    </row>
    <row r="47" spans="1:12">
      <c r="A47" s="12" t="s">
        <v>185</v>
      </c>
      <c r="B47" s="17">
        <v>0</v>
      </c>
      <c r="C47" s="17">
        <v>0</v>
      </c>
      <c r="D47" s="18">
        <f>D8</f>
        <v>220</v>
      </c>
      <c r="E47" s="3"/>
      <c r="F47" s="3"/>
      <c r="H47" s="133"/>
      <c r="L47" s="2"/>
    </row>
    <row r="48" spans="1:12">
      <c r="B48" s="3"/>
      <c r="C48" s="3"/>
      <c r="D48" s="3"/>
      <c r="E48" s="3"/>
      <c r="F48" s="3"/>
      <c r="H48" s="133"/>
      <c r="L48" s="2"/>
    </row>
    <row r="49" spans="1:12">
      <c r="A49" s="4" t="s">
        <v>201</v>
      </c>
      <c r="H49" s="133" t="s">
        <v>202</v>
      </c>
    </row>
    <row r="50" spans="1:12">
      <c r="A50" s="7"/>
      <c r="B50" s="8" t="s">
        <v>183</v>
      </c>
      <c r="C50" s="8" t="s">
        <v>184</v>
      </c>
      <c r="D50" s="9" t="s">
        <v>185</v>
      </c>
      <c r="E50" s="1"/>
      <c r="F50" s="1"/>
    </row>
    <row r="51" spans="1:12">
      <c r="A51" s="10" t="s">
        <v>183</v>
      </c>
      <c r="B51" s="21">
        <f t="array" ref="B51:D53">MINVERSE(B45:D47)</f>
        <v>4.7619047619047623E-3</v>
      </c>
      <c r="C51" s="21">
        <v>0</v>
      </c>
      <c r="D51" s="22">
        <v>0</v>
      </c>
      <c r="E51" s="45"/>
      <c r="F51" s="45"/>
      <c r="H51" s="234" t="s">
        <v>203</v>
      </c>
    </row>
    <row r="52" spans="1:12">
      <c r="A52" s="10" t="s">
        <v>184</v>
      </c>
      <c r="B52" s="21">
        <v>0</v>
      </c>
      <c r="C52" s="21">
        <v>4.3478260869565218E-3</v>
      </c>
      <c r="D52" s="22">
        <v>0</v>
      </c>
      <c r="E52" s="45"/>
      <c r="F52" s="45"/>
      <c r="H52" s="2" t="s">
        <v>204</v>
      </c>
    </row>
    <row r="53" spans="1:12">
      <c r="A53" s="12" t="s">
        <v>185</v>
      </c>
      <c r="B53" s="23">
        <v>0</v>
      </c>
      <c r="C53" s="23">
        <v>0</v>
      </c>
      <c r="D53" s="24">
        <v>4.5454545454545452E-3</v>
      </c>
      <c r="E53" s="45"/>
      <c r="F53" s="45"/>
      <c r="H53" s="2" t="s">
        <v>205</v>
      </c>
    </row>
    <row r="54" spans="1:12">
      <c r="B54" s="3"/>
      <c r="C54" s="3"/>
      <c r="D54" s="3"/>
      <c r="E54" s="3"/>
      <c r="F54" s="3"/>
      <c r="H54" s="2" t="s">
        <v>206</v>
      </c>
      <c r="L54" s="2"/>
    </row>
    <row r="55" spans="1:12">
      <c r="A55" s="4" t="s">
        <v>207</v>
      </c>
    </row>
    <row r="56" spans="1:12">
      <c r="A56" s="7"/>
      <c r="B56" s="8" t="s">
        <v>183</v>
      </c>
      <c r="C56" s="8" t="s">
        <v>184</v>
      </c>
      <c r="D56" s="9" t="s">
        <v>185</v>
      </c>
      <c r="E56" s="1"/>
      <c r="F56" s="1"/>
      <c r="H56" s="133" t="s">
        <v>208</v>
      </c>
    </row>
    <row r="57" spans="1:12">
      <c r="A57" s="10" t="s">
        <v>186</v>
      </c>
      <c r="B57" s="25">
        <f t="array" ref="B57:D60">MMULT(B26:D29,B51:D53)</f>
        <v>4.7619047619047623E-2</v>
      </c>
      <c r="C57" s="25">
        <v>0.2608695652173913</v>
      </c>
      <c r="D57" s="26">
        <v>2.2727272727272728E-2</v>
      </c>
      <c r="E57" s="5"/>
      <c r="F57" s="5" t="s">
        <v>26</v>
      </c>
      <c r="H57" s="234" t="s">
        <v>209</v>
      </c>
    </row>
    <row r="58" spans="1:12">
      <c r="A58" s="10" t="s">
        <v>187</v>
      </c>
      <c r="B58" s="25">
        <v>0.19047619047619049</v>
      </c>
      <c r="C58" s="25">
        <v>0.2608695652173913</v>
      </c>
      <c r="D58" s="26">
        <v>9.0909090909090912E-2</v>
      </c>
      <c r="E58" s="5"/>
      <c r="F58" s="5" t="s">
        <v>26</v>
      </c>
      <c r="H58" s="2" t="s">
        <v>210</v>
      </c>
    </row>
    <row r="59" spans="1:12">
      <c r="A59" s="10" t="s">
        <v>188</v>
      </c>
      <c r="B59" s="25">
        <v>9.5238095238095247E-2</v>
      </c>
      <c r="C59" s="25">
        <v>0.13043478260869565</v>
      </c>
      <c r="D59" s="26">
        <v>0.27272727272727271</v>
      </c>
      <c r="E59" s="5"/>
      <c r="F59" s="5" t="s">
        <v>26</v>
      </c>
      <c r="H59" s="2" t="s">
        <v>211</v>
      </c>
      <c r="L59" s="2"/>
    </row>
    <row r="60" spans="1:12">
      <c r="A60" s="12" t="s">
        <v>90</v>
      </c>
      <c r="B60" s="27">
        <v>0.66666666666666674</v>
      </c>
      <c r="C60" s="27">
        <v>0.34782608695652173</v>
      </c>
      <c r="D60" s="28">
        <v>0.61363636363636365</v>
      </c>
      <c r="E60" s="5"/>
      <c r="F60" s="5" t="s">
        <v>26</v>
      </c>
      <c r="H60" s="2" t="s">
        <v>212</v>
      </c>
    </row>
    <row r="61" spans="1:12">
      <c r="B61" s="5"/>
      <c r="C61" s="5"/>
      <c r="D61" s="5"/>
      <c r="E61" s="5"/>
      <c r="F61" s="5"/>
      <c r="H61" s="133"/>
      <c r="L61" s="2"/>
    </row>
    <row r="62" spans="1:12">
      <c r="A62" s="4" t="s">
        <v>213</v>
      </c>
      <c r="H62" s="133" t="s">
        <v>106</v>
      </c>
    </row>
    <row r="63" spans="1:12">
      <c r="A63" s="7"/>
      <c r="B63" s="8" t="s">
        <v>183</v>
      </c>
      <c r="C63" s="8" t="s">
        <v>184</v>
      </c>
      <c r="D63" s="9" t="s">
        <v>185</v>
      </c>
      <c r="E63" s="1"/>
      <c r="F63" s="1"/>
      <c r="H63" s="133"/>
    </row>
    <row r="64" spans="1:12">
      <c r="A64" s="10" t="s">
        <v>186</v>
      </c>
      <c r="B64" s="15">
        <f t="array" ref="B64:D66">TRANSPOSE(B20:D22)</f>
        <v>90</v>
      </c>
      <c r="C64" s="15">
        <v>5</v>
      </c>
      <c r="D64" s="16">
        <v>15</v>
      </c>
      <c r="E64" s="3"/>
      <c r="F64" s="3"/>
      <c r="H64" s="133"/>
    </row>
    <row r="65" spans="1:8">
      <c r="A65" s="10" t="s">
        <v>187</v>
      </c>
      <c r="B65" s="15">
        <v>70</v>
      </c>
      <c r="C65" s="15">
        <v>180</v>
      </c>
      <c r="D65" s="16">
        <v>50</v>
      </c>
      <c r="E65" s="3"/>
      <c r="F65" s="3"/>
      <c r="H65" s="133"/>
    </row>
    <row r="66" spans="1:8">
      <c r="A66" s="12" t="s">
        <v>188</v>
      </c>
      <c r="B66" s="17">
        <v>50</v>
      </c>
      <c r="C66" s="17">
        <v>45</v>
      </c>
      <c r="D66" s="18">
        <v>155</v>
      </c>
      <c r="E66" s="3"/>
      <c r="F66" s="3"/>
      <c r="H66" s="133"/>
    </row>
    <row r="67" spans="1:8">
      <c r="H67" s="133"/>
    </row>
    <row r="68" spans="1:8">
      <c r="A68" s="4" t="s">
        <v>214</v>
      </c>
      <c r="H68" s="133" t="s">
        <v>215</v>
      </c>
    </row>
    <row r="69" spans="1:8">
      <c r="A69" s="7"/>
      <c r="B69" s="8" t="s">
        <v>183</v>
      </c>
      <c r="C69" s="8" t="s">
        <v>184</v>
      </c>
      <c r="D69" s="9" t="s">
        <v>185</v>
      </c>
      <c r="E69" s="1"/>
      <c r="F69" s="1"/>
      <c r="H69" s="133" t="s">
        <v>216</v>
      </c>
    </row>
    <row r="70" spans="1:8">
      <c r="A70" s="10" t="s">
        <v>186</v>
      </c>
      <c r="B70" s="21">
        <f t="array" ref="B70:D72">MMULT(B64:D66,B51:D53)</f>
        <v>0.4285714285714286</v>
      </c>
      <c r="C70" s="21">
        <v>2.1739130434782608E-2</v>
      </c>
      <c r="D70" s="22">
        <v>6.8181818181818177E-2</v>
      </c>
      <c r="E70" s="45"/>
      <c r="F70" s="45"/>
      <c r="H70" s="133"/>
    </row>
    <row r="71" spans="1:8">
      <c r="A71" s="10" t="s">
        <v>187</v>
      </c>
      <c r="B71" s="21">
        <v>0.33333333333333337</v>
      </c>
      <c r="C71" s="21">
        <v>0.78260869565217395</v>
      </c>
      <c r="D71" s="22">
        <v>0.22727272727272727</v>
      </c>
      <c r="E71" s="45"/>
      <c r="F71" s="45"/>
      <c r="H71" s="133"/>
    </row>
    <row r="72" spans="1:8">
      <c r="A72" s="12" t="s">
        <v>188</v>
      </c>
      <c r="B72" s="23">
        <v>0.23809523809523811</v>
      </c>
      <c r="C72" s="23">
        <v>0.19565217391304349</v>
      </c>
      <c r="D72" s="24">
        <v>0.70454545454545447</v>
      </c>
      <c r="E72" s="45"/>
      <c r="F72" s="45"/>
      <c r="H72" s="133"/>
    </row>
    <row r="73" spans="1:8">
      <c r="H73" s="133"/>
    </row>
    <row r="74" spans="1:8">
      <c r="A74" s="4" t="s">
        <v>217</v>
      </c>
      <c r="H74" s="133" t="s">
        <v>218</v>
      </c>
    </row>
    <row r="75" spans="1:8">
      <c r="A75" s="7"/>
      <c r="B75" s="8" t="s">
        <v>183</v>
      </c>
      <c r="C75" s="8" t="s">
        <v>184</v>
      </c>
      <c r="D75" s="9" t="s">
        <v>185</v>
      </c>
      <c r="E75" s="1"/>
      <c r="F75" s="1"/>
      <c r="H75" s="133"/>
    </row>
    <row r="76" spans="1:8">
      <c r="A76" s="10" t="s">
        <v>186</v>
      </c>
      <c r="B76" s="25">
        <f t="array" ref="B76:D78">MINVERSE(B39:D41)</f>
        <v>9.0909090909090905E-3</v>
      </c>
      <c r="C76" s="25">
        <v>0</v>
      </c>
      <c r="D76" s="26">
        <v>0</v>
      </c>
      <c r="E76" s="5"/>
      <c r="F76" s="5"/>
      <c r="H76" s="133"/>
    </row>
    <row r="77" spans="1:8">
      <c r="A77" s="10" t="s">
        <v>187</v>
      </c>
      <c r="B77" s="25">
        <v>0</v>
      </c>
      <c r="C77" s="25">
        <v>3.3333333333333335E-3</v>
      </c>
      <c r="D77" s="26">
        <v>0</v>
      </c>
      <c r="E77" s="5"/>
      <c r="F77" s="5"/>
      <c r="H77" s="133"/>
    </row>
    <row r="78" spans="1:8">
      <c r="A78" s="12" t="s">
        <v>188</v>
      </c>
      <c r="B78" s="27">
        <v>0</v>
      </c>
      <c r="C78" s="27">
        <v>0</v>
      </c>
      <c r="D78" s="28">
        <v>4.0000000000000001E-3</v>
      </c>
      <c r="E78" s="5"/>
      <c r="F78" s="5"/>
      <c r="H78" s="133"/>
    </row>
    <row r="79" spans="1:8">
      <c r="H79" s="133"/>
    </row>
    <row r="80" spans="1:8">
      <c r="A80" s="4" t="s">
        <v>219</v>
      </c>
      <c r="H80" s="133" t="s">
        <v>220</v>
      </c>
    </row>
    <row r="81" spans="1:8">
      <c r="A81" s="7"/>
      <c r="B81" s="8" t="s">
        <v>186</v>
      </c>
      <c r="C81" s="8" t="s">
        <v>187</v>
      </c>
      <c r="D81" s="9" t="s">
        <v>188</v>
      </c>
      <c r="E81" s="1"/>
      <c r="F81" s="1"/>
      <c r="H81" s="133" t="s">
        <v>221</v>
      </c>
    </row>
    <row r="82" spans="1:8">
      <c r="A82" s="10" t="s">
        <v>183</v>
      </c>
      <c r="B82" s="21">
        <f t="array" ref="B82:D84">MMULT(coef!B20:D22,B76:D78)</f>
        <v>0.81818181818181812</v>
      </c>
      <c r="C82" s="21">
        <v>0.23333333333333334</v>
      </c>
      <c r="D82" s="22">
        <v>0.2</v>
      </c>
      <c r="E82" s="45"/>
      <c r="F82" s="45"/>
    </row>
    <row r="83" spans="1:8">
      <c r="A83" s="10" t="s">
        <v>184</v>
      </c>
      <c r="B83" s="21">
        <v>4.5454545454545456E-2</v>
      </c>
      <c r="C83" s="21">
        <v>0.60000000000000009</v>
      </c>
      <c r="D83" s="22">
        <v>0.18</v>
      </c>
      <c r="E83" s="45"/>
      <c r="F83" s="45"/>
    </row>
    <row r="84" spans="1:8">
      <c r="A84" s="12" t="s">
        <v>185</v>
      </c>
      <c r="B84" s="23">
        <v>0.13636363636363635</v>
      </c>
      <c r="C84" s="23">
        <v>0.16666666666666669</v>
      </c>
      <c r="D84" s="24">
        <v>0.62</v>
      </c>
      <c r="E84" s="45"/>
      <c r="F84" s="45"/>
    </row>
    <row r="86" spans="1:8">
      <c r="A86" s="4" t="s">
        <v>222</v>
      </c>
    </row>
    <row r="87" spans="1:8">
      <c r="B87">
        <f>E5</f>
        <v>110</v>
      </c>
      <c r="C87">
        <v>0</v>
      </c>
      <c r="D87">
        <v>0</v>
      </c>
    </row>
    <row r="88" spans="1:8">
      <c r="B88">
        <v>0</v>
      </c>
      <c r="C88">
        <f>E6</f>
        <v>300</v>
      </c>
      <c r="D88">
        <v>0</v>
      </c>
    </row>
    <row r="89" spans="1:8">
      <c r="B89">
        <v>0</v>
      </c>
      <c r="C89">
        <v>0</v>
      </c>
      <c r="D89">
        <f>E7</f>
        <v>250</v>
      </c>
    </row>
    <row r="91" spans="1:8">
      <c r="A91" s="4" t="s">
        <v>223</v>
      </c>
    </row>
    <row r="92" spans="1:8">
      <c r="B92">
        <f t="array" ref="B92:D94">MMULT(B82:D84,B87:D89)</f>
        <v>90</v>
      </c>
      <c r="C92">
        <v>70</v>
      </c>
      <c r="D92">
        <v>50</v>
      </c>
      <c r="E92">
        <f>SUM(B92:D92)</f>
        <v>210</v>
      </c>
    </row>
    <row r="93" spans="1:8">
      <c r="B93">
        <v>5</v>
      </c>
      <c r="C93">
        <v>180.00000000000003</v>
      </c>
      <c r="D93">
        <v>45</v>
      </c>
      <c r="E93">
        <f>SUM(B93:D93)</f>
        <v>230.00000000000003</v>
      </c>
    </row>
    <row r="94" spans="1:8">
      <c r="B94">
        <v>14.999999999999998</v>
      </c>
      <c r="C94">
        <v>50.000000000000007</v>
      </c>
      <c r="D94">
        <v>155</v>
      </c>
      <c r="E94">
        <f>SUM(B94:D94)</f>
        <v>220</v>
      </c>
    </row>
    <row r="96" spans="1:8">
      <c r="A96" s="4" t="s">
        <v>85</v>
      </c>
      <c r="B96" s="1"/>
      <c r="C96" s="1"/>
      <c r="D96" s="1"/>
    </row>
    <row r="97" spans="1:6">
      <c r="A97" s="7"/>
      <c r="B97" s="8" t="s">
        <v>183</v>
      </c>
      <c r="C97" s="8" t="s">
        <v>184</v>
      </c>
      <c r="D97" s="8" t="s">
        <v>185</v>
      </c>
      <c r="E97" s="8" t="s">
        <v>86</v>
      </c>
      <c r="F97" s="9" t="s">
        <v>87</v>
      </c>
    </row>
    <row r="98" spans="1:6">
      <c r="A98" s="10" t="s">
        <v>183</v>
      </c>
      <c r="B98" s="37">
        <f t="array" ref="B98:E100">MMULT(B82:D84,B12:E14)</f>
        <v>21.515151515151516</v>
      </c>
      <c r="C98" s="37">
        <v>69.090909090909093</v>
      </c>
      <c r="D98" s="37">
        <v>20.757575757575758</v>
      </c>
      <c r="E98" s="37">
        <v>98.636363636363626</v>
      </c>
      <c r="F98" s="34">
        <f>SUM(B98:E98)</f>
        <v>210</v>
      </c>
    </row>
    <row r="99" spans="1:6">
      <c r="A99" s="10" t="s">
        <v>184</v>
      </c>
      <c r="B99" s="37">
        <v>28.054545454545455</v>
      </c>
      <c r="C99" s="37">
        <v>44.127272727272732</v>
      </c>
      <c r="D99" s="37">
        <v>23.027272727272727</v>
      </c>
      <c r="E99" s="37">
        <v>134.79090909090911</v>
      </c>
      <c r="F99" s="34">
        <f>SUM(B99:E99)</f>
        <v>230.00000000000003</v>
      </c>
    </row>
    <row r="100" spans="1:6">
      <c r="A100" s="10" t="s">
        <v>185</v>
      </c>
      <c r="B100" s="37">
        <v>20.43030303030303</v>
      </c>
      <c r="C100" s="37">
        <v>36.781818181818181</v>
      </c>
      <c r="D100" s="37">
        <v>41.215151515151518</v>
      </c>
      <c r="E100" s="37">
        <v>121.57272727272726</v>
      </c>
      <c r="F100" s="34">
        <f>SUM(B100:E100)</f>
        <v>220</v>
      </c>
    </row>
    <row r="101" spans="1:6">
      <c r="A101" s="10" t="s">
        <v>90</v>
      </c>
      <c r="B101" s="37">
        <f>B15</f>
        <v>140</v>
      </c>
      <c r="C101" s="37">
        <f>C15</f>
        <v>80</v>
      </c>
      <c r="D101" s="37">
        <f>D15</f>
        <v>135</v>
      </c>
      <c r="E101" s="37">
        <f>E15</f>
        <v>0</v>
      </c>
      <c r="F101" s="34">
        <f>SUM(B101:E101)</f>
        <v>355</v>
      </c>
    </row>
    <row r="102" spans="1:6">
      <c r="A102" s="12" t="s">
        <v>189</v>
      </c>
      <c r="B102" s="35">
        <f>SUM(B98:B101)</f>
        <v>210</v>
      </c>
      <c r="C102" s="35">
        <f>SUM(C98:C101)</f>
        <v>230</v>
      </c>
      <c r="D102" s="35">
        <f>SUM(D98:D101)</f>
        <v>220</v>
      </c>
      <c r="E102" s="35">
        <f>SUM(E98:E101)</f>
        <v>355</v>
      </c>
      <c r="F102" s="36">
        <f>SUM(F98:F101)</f>
        <v>1015</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77"/>
  <sheetViews>
    <sheetView topLeftCell="A47" workbookViewId="0">
      <selection activeCell="C55" sqref="C55"/>
    </sheetView>
  </sheetViews>
  <sheetFormatPr defaultColWidth="11.42578125" defaultRowHeight="12.75"/>
  <sheetData>
    <row r="1" spans="1:14">
      <c r="A1" s="4" t="s">
        <v>224</v>
      </c>
    </row>
    <row r="2" spans="1:14">
      <c r="I2" s="4" t="s">
        <v>225</v>
      </c>
    </row>
    <row r="3" spans="1:14">
      <c r="A3" s="4" t="s">
        <v>226</v>
      </c>
    </row>
    <row r="4" spans="1:14">
      <c r="A4" s="7"/>
      <c r="B4" s="8" t="s">
        <v>183</v>
      </c>
      <c r="C4" s="8" t="s">
        <v>184</v>
      </c>
      <c r="D4" s="8" t="s">
        <v>185</v>
      </c>
      <c r="E4" s="9" t="s">
        <v>27</v>
      </c>
      <c r="F4" s="1"/>
      <c r="I4" s="7"/>
      <c r="J4" s="8" t="s">
        <v>186</v>
      </c>
      <c r="K4" s="8" t="s">
        <v>187</v>
      </c>
      <c r="L4" s="8" t="s">
        <v>188</v>
      </c>
      <c r="M4" s="8" t="s">
        <v>86</v>
      </c>
      <c r="N4" s="9" t="s">
        <v>87</v>
      </c>
    </row>
    <row r="5" spans="1:14">
      <c r="A5" s="10" t="s">
        <v>186</v>
      </c>
      <c r="B5">
        <v>270</v>
      </c>
      <c r="C5">
        <v>30</v>
      </c>
      <c r="D5">
        <v>50</v>
      </c>
      <c r="E5" s="11">
        <f>SUM(B5:D5)</f>
        <v>350</v>
      </c>
      <c r="I5" s="10" t="s">
        <v>186</v>
      </c>
      <c r="J5" s="37" t="str">
        <f>modelA!B50</f>
        <v>Industrial products</v>
      </c>
      <c r="K5" s="37" t="e">
        <f>modelA!C50</f>
        <v>#REF!</v>
      </c>
      <c r="L5" s="37" t="e">
        <f>modelA!D50</f>
        <v>#REF!</v>
      </c>
      <c r="M5" s="33" t="e">
        <f>modelA!E50</f>
        <v>#REF!</v>
      </c>
      <c r="N5" s="34">
        <f>modelA!F50</f>
        <v>0</v>
      </c>
    </row>
    <row r="6" spans="1:14">
      <c r="A6" s="10" t="s">
        <v>187</v>
      </c>
      <c r="B6">
        <v>10</v>
      </c>
      <c r="C6">
        <v>430</v>
      </c>
      <c r="D6">
        <v>100</v>
      </c>
      <c r="E6" s="11">
        <f>SUM(B6:D6)</f>
        <v>540</v>
      </c>
      <c r="I6" s="10" t="s">
        <v>187</v>
      </c>
      <c r="J6" s="37" t="str">
        <f>modelA!B51</f>
        <v>Services</v>
      </c>
      <c r="K6" s="37" t="e">
        <f>modelA!C51</f>
        <v>#REF!</v>
      </c>
      <c r="L6" s="38" t="e">
        <f>modelA!D51</f>
        <v>#REF!</v>
      </c>
      <c r="M6" s="33" t="e">
        <f>modelA!E51</f>
        <v>#REF!</v>
      </c>
      <c r="N6" s="34">
        <f>modelA!F51</f>
        <v>0</v>
      </c>
    </row>
    <row r="7" spans="1:14">
      <c r="A7" s="10" t="s">
        <v>188</v>
      </c>
      <c r="B7">
        <v>20</v>
      </c>
      <c r="C7">
        <v>40</v>
      </c>
      <c r="D7">
        <v>550</v>
      </c>
      <c r="E7" s="11">
        <f>SUM(B7:D7)</f>
        <v>610</v>
      </c>
      <c r="I7" s="10" t="s">
        <v>188</v>
      </c>
      <c r="J7" s="37" t="str">
        <f>modelA!B52</f>
        <v>Imports CIF</v>
      </c>
      <c r="K7" s="37" t="e">
        <f>modelA!C52</f>
        <v>#REF!</v>
      </c>
      <c r="L7" s="37" t="e">
        <f>modelA!D52</f>
        <v>#REF!</v>
      </c>
      <c r="M7" s="33" t="e">
        <f>modelA!E52</f>
        <v>#REF!</v>
      </c>
      <c r="N7" s="34">
        <f>modelA!F52</f>
        <v>0</v>
      </c>
    </row>
    <row r="8" spans="1:14">
      <c r="A8" s="12" t="s">
        <v>27</v>
      </c>
      <c r="B8" s="13">
        <f>SUM(B5:B7)</f>
        <v>300</v>
      </c>
      <c r="C8" s="13">
        <f>SUM(C5:C7)</f>
        <v>500</v>
      </c>
      <c r="D8" s="13">
        <f>SUM(D5:D7)</f>
        <v>700</v>
      </c>
      <c r="E8" s="14">
        <f>SUM(B8:D8)</f>
        <v>1500</v>
      </c>
      <c r="I8" s="10" t="s">
        <v>90</v>
      </c>
      <c r="J8" s="33" t="str">
        <f>modelA!B53</f>
        <v>Value added</v>
      </c>
      <c r="K8" s="33" t="e">
        <f>modelA!C53</f>
        <v>#REF!</v>
      </c>
      <c r="L8" s="33" t="e">
        <f>modelA!D53</f>
        <v>#REF!</v>
      </c>
      <c r="M8" s="33" t="e">
        <f>modelA!E53</f>
        <v>#REF!</v>
      </c>
      <c r="N8" s="34">
        <f>modelA!F53</f>
        <v>0</v>
      </c>
    </row>
    <row r="9" spans="1:14">
      <c r="B9" s="1"/>
      <c r="C9" s="1"/>
      <c r="D9" s="1"/>
      <c r="I9" s="12" t="s">
        <v>189</v>
      </c>
      <c r="J9" s="35">
        <f>modelA!B54</f>
        <v>0</v>
      </c>
      <c r="K9" s="35">
        <f>modelA!C54</f>
        <v>0</v>
      </c>
      <c r="L9" s="35">
        <f>modelA!D54</f>
        <v>0</v>
      </c>
      <c r="M9" s="35">
        <f>modelA!E54</f>
        <v>0</v>
      </c>
      <c r="N9" s="36">
        <f>modelA!F54</f>
        <v>0</v>
      </c>
    </row>
    <row r="10" spans="1:14">
      <c r="A10" s="4" t="s">
        <v>227</v>
      </c>
      <c r="B10" s="1"/>
      <c r="C10" s="1"/>
      <c r="D10" s="1"/>
    </row>
    <row r="11" spans="1:14">
      <c r="A11" s="7"/>
      <c r="B11" s="8" t="s">
        <v>183</v>
      </c>
      <c r="C11" s="8" t="s">
        <v>184</v>
      </c>
      <c r="D11" s="8" t="s">
        <v>185</v>
      </c>
      <c r="E11" s="8" t="s">
        <v>86</v>
      </c>
      <c r="F11" s="9" t="s">
        <v>87</v>
      </c>
    </row>
    <row r="12" spans="1:14">
      <c r="A12" s="10" t="s">
        <v>186</v>
      </c>
      <c r="B12">
        <f t="shared" ref="B12:E15" si="0">J36</f>
        <v>30</v>
      </c>
      <c r="C12">
        <f t="shared" si="0"/>
        <v>50</v>
      </c>
      <c r="D12">
        <f t="shared" si="0"/>
        <v>140</v>
      </c>
      <c r="E12">
        <f t="shared" si="0"/>
        <v>130</v>
      </c>
      <c r="F12" s="11">
        <f>SUM(B12:E12)</f>
        <v>350</v>
      </c>
      <c r="I12" t="s">
        <v>228</v>
      </c>
    </row>
    <row r="13" spans="1:14">
      <c r="A13" s="10" t="s">
        <v>187</v>
      </c>
      <c r="B13">
        <f t="shared" si="0"/>
        <v>90</v>
      </c>
      <c r="C13">
        <f t="shared" si="0"/>
        <v>100</v>
      </c>
      <c r="D13">
        <f t="shared" si="0"/>
        <v>70</v>
      </c>
      <c r="E13">
        <f t="shared" si="0"/>
        <v>280</v>
      </c>
      <c r="F13" s="11">
        <f>SUM(B13:E13)</f>
        <v>540</v>
      </c>
      <c r="J13" t="s">
        <v>183</v>
      </c>
      <c r="K13" t="s">
        <v>184</v>
      </c>
      <c r="L13" t="s">
        <v>185</v>
      </c>
      <c r="M13" t="s">
        <v>27</v>
      </c>
    </row>
    <row r="14" spans="1:14">
      <c r="A14" s="10" t="s">
        <v>188</v>
      </c>
      <c r="B14">
        <f t="shared" si="0"/>
        <v>60</v>
      </c>
      <c r="C14">
        <f t="shared" si="0"/>
        <v>100</v>
      </c>
      <c r="D14">
        <f t="shared" si="0"/>
        <v>70</v>
      </c>
      <c r="E14">
        <f t="shared" si="0"/>
        <v>380</v>
      </c>
      <c r="F14" s="11">
        <f>SUM(B14:E14)</f>
        <v>610</v>
      </c>
      <c r="I14" t="s">
        <v>186</v>
      </c>
      <c r="J14">
        <v>90</v>
      </c>
      <c r="K14">
        <v>5</v>
      </c>
      <c r="L14">
        <v>15</v>
      </c>
      <c r="M14">
        <v>110</v>
      </c>
    </row>
    <row r="15" spans="1:14">
      <c r="A15" s="10" t="s">
        <v>90</v>
      </c>
      <c r="B15">
        <f t="shared" si="0"/>
        <v>120</v>
      </c>
      <c r="C15">
        <f t="shared" si="0"/>
        <v>250</v>
      </c>
      <c r="D15">
        <f t="shared" si="0"/>
        <v>420</v>
      </c>
      <c r="E15">
        <f t="shared" si="0"/>
        <v>0</v>
      </c>
      <c r="F15" s="11">
        <f>SUM(B15:E15)</f>
        <v>790</v>
      </c>
      <c r="I15" t="s">
        <v>187</v>
      </c>
      <c r="J15">
        <v>70</v>
      </c>
      <c r="K15">
        <v>180</v>
      </c>
      <c r="L15">
        <v>50</v>
      </c>
      <c r="M15">
        <v>300</v>
      </c>
    </row>
    <row r="16" spans="1:14">
      <c r="A16" s="12" t="s">
        <v>189</v>
      </c>
      <c r="B16" s="13">
        <f>SUM(B12:B15)</f>
        <v>300</v>
      </c>
      <c r="C16" s="13">
        <f>SUM(C12:C15)</f>
        <v>500</v>
      </c>
      <c r="D16" s="13">
        <f>SUM(D12:D15)</f>
        <v>700</v>
      </c>
      <c r="E16" s="13">
        <f>SUM(E12:E15)</f>
        <v>790</v>
      </c>
      <c r="F16" s="14">
        <f>SUM(F12:F15)</f>
        <v>2290</v>
      </c>
      <c r="I16" t="s">
        <v>188</v>
      </c>
      <c r="J16">
        <v>50</v>
      </c>
      <c r="K16">
        <v>45</v>
      </c>
      <c r="L16">
        <v>155</v>
      </c>
      <c r="M16">
        <v>250</v>
      </c>
    </row>
    <row r="17" spans="1:16">
      <c r="I17" t="s">
        <v>27</v>
      </c>
      <c r="J17">
        <v>210</v>
      </c>
      <c r="K17">
        <v>230</v>
      </c>
      <c r="L17">
        <v>220</v>
      </c>
      <c r="M17">
        <v>660</v>
      </c>
    </row>
    <row r="18" spans="1:16">
      <c r="A18" s="4" t="s">
        <v>229</v>
      </c>
    </row>
    <row r="19" spans="1:16">
      <c r="A19" s="7"/>
      <c r="B19" s="8" t="s">
        <v>183</v>
      </c>
      <c r="C19" s="8" t="s">
        <v>184</v>
      </c>
      <c r="D19" s="9" t="s">
        <v>185</v>
      </c>
      <c r="I19" t="s">
        <v>230</v>
      </c>
    </row>
    <row r="20" spans="1:16">
      <c r="A20" s="10" t="s">
        <v>186</v>
      </c>
      <c r="B20" s="21">
        <f t="shared" ref="B20:D22" si="1">B12/B$16</f>
        <v>0.1</v>
      </c>
      <c r="C20" s="21">
        <f t="shared" si="1"/>
        <v>0.1</v>
      </c>
      <c r="D20" s="22">
        <f t="shared" si="1"/>
        <v>0.2</v>
      </c>
      <c r="J20" t="s">
        <v>183</v>
      </c>
      <c r="K20" t="s">
        <v>184</v>
      </c>
      <c r="L20" t="s">
        <v>185</v>
      </c>
      <c r="M20" t="s">
        <v>86</v>
      </c>
      <c r="N20" t="s">
        <v>87</v>
      </c>
    </row>
    <row r="21" spans="1:16">
      <c r="A21" s="10" t="s">
        <v>187</v>
      </c>
      <c r="B21" s="21">
        <f t="shared" si="1"/>
        <v>0.3</v>
      </c>
      <c r="C21" s="21">
        <f t="shared" si="1"/>
        <v>0.2</v>
      </c>
      <c r="D21" s="22">
        <f t="shared" si="1"/>
        <v>0.1</v>
      </c>
      <c r="I21" t="s">
        <v>186</v>
      </c>
      <c r="J21">
        <v>10</v>
      </c>
      <c r="K21">
        <v>60</v>
      </c>
      <c r="L21">
        <v>5</v>
      </c>
      <c r="M21">
        <v>35</v>
      </c>
      <c r="N21">
        <v>110</v>
      </c>
    </row>
    <row r="22" spans="1:16">
      <c r="A22" s="12" t="s">
        <v>188</v>
      </c>
      <c r="B22" s="23">
        <f t="shared" si="1"/>
        <v>0.2</v>
      </c>
      <c r="C22" s="23">
        <f t="shared" si="1"/>
        <v>0.2</v>
      </c>
      <c r="D22" s="24">
        <f t="shared" si="1"/>
        <v>0.1</v>
      </c>
      <c r="I22" t="s">
        <v>187</v>
      </c>
      <c r="J22">
        <v>40</v>
      </c>
      <c r="K22">
        <v>60</v>
      </c>
      <c r="L22">
        <v>20</v>
      </c>
      <c r="M22">
        <v>180</v>
      </c>
      <c r="N22">
        <v>300</v>
      </c>
    </row>
    <row r="23" spans="1:16">
      <c r="I23" t="s">
        <v>188</v>
      </c>
      <c r="J23">
        <v>20</v>
      </c>
      <c r="K23">
        <v>30</v>
      </c>
      <c r="L23">
        <v>60</v>
      </c>
      <c r="M23">
        <v>140</v>
      </c>
      <c r="N23">
        <v>250</v>
      </c>
    </row>
    <row r="24" spans="1:16">
      <c r="A24" s="4" t="s">
        <v>231</v>
      </c>
      <c r="I24" t="s">
        <v>90</v>
      </c>
      <c r="J24">
        <v>140</v>
      </c>
      <c r="K24">
        <v>80</v>
      </c>
      <c r="L24">
        <v>135</v>
      </c>
      <c r="M24">
        <v>0</v>
      </c>
      <c r="N24">
        <v>355</v>
      </c>
    </row>
    <row r="25" spans="1:16">
      <c r="A25" s="7"/>
      <c r="B25" s="8" t="s">
        <v>183</v>
      </c>
      <c r="C25" s="8" t="s">
        <v>184</v>
      </c>
      <c r="D25" s="9" t="s">
        <v>185</v>
      </c>
      <c r="I25" t="s">
        <v>189</v>
      </c>
      <c r="J25">
        <v>210</v>
      </c>
      <c r="K25">
        <v>230</v>
      </c>
      <c r="L25">
        <v>220</v>
      </c>
      <c r="M25">
        <v>355</v>
      </c>
      <c r="N25">
        <v>1015</v>
      </c>
    </row>
    <row r="26" spans="1:16">
      <c r="A26" s="12" t="s">
        <v>90</v>
      </c>
      <c r="B26" s="23">
        <f>B15/B$16</f>
        <v>0.4</v>
      </c>
      <c r="C26" s="23">
        <f>C15/C$16</f>
        <v>0.5</v>
      </c>
      <c r="D26" s="24">
        <f>D15/D$16</f>
        <v>0.6</v>
      </c>
    </row>
    <row r="27" spans="1:16">
      <c r="I27" s="74" t="s">
        <v>232</v>
      </c>
    </row>
    <row r="28" spans="1:16">
      <c r="A28" s="4" t="s">
        <v>233</v>
      </c>
      <c r="J28" t="s">
        <v>183</v>
      </c>
      <c r="K28" t="s">
        <v>184</v>
      </c>
      <c r="L28" t="s">
        <v>185</v>
      </c>
      <c r="M28" t="s">
        <v>27</v>
      </c>
      <c r="P28" t="s">
        <v>26</v>
      </c>
    </row>
    <row r="29" spans="1:16">
      <c r="A29" s="7"/>
      <c r="B29" s="8" t="s">
        <v>183</v>
      </c>
      <c r="C29" s="8" t="s">
        <v>184</v>
      </c>
      <c r="D29" s="9" t="s">
        <v>185</v>
      </c>
      <c r="I29" t="s">
        <v>186</v>
      </c>
      <c r="J29">
        <v>270</v>
      </c>
      <c r="K29">
        <v>30</v>
      </c>
      <c r="L29">
        <v>50</v>
      </c>
      <c r="M29" s="11">
        <f>SUM(J29:L29)</f>
        <v>350</v>
      </c>
      <c r="P29">
        <f>J29+K30+L31</f>
        <v>1250</v>
      </c>
    </row>
    <row r="30" spans="1:16">
      <c r="A30" s="10" t="s">
        <v>186</v>
      </c>
      <c r="B30" s="25">
        <f t="shared" ref="B30:D32" si="2">B5/B$8</f>
        <v>0.9</v>
      </c>
      <c r="C30" s="25">
        <f t="shared" si="2"/>
        <v>0.06</v>
      </c>
      <c r="D30" s="26">
        <f t="shared" si="2"/>
        <v>7.1428571428571425E-2</v>
      </c>
      <c r="I30" t="s">
        <v>187</v>
      </c>
      <c r="J30">
        <v>10</v>
      </c>
      <c r="K30">
        <v>430</v>
      </c>
      <c r="L30">
        <v>100</v>
      </c>
      <c r="M30" s="11">
        <f>SUM(J30:L30)</f>
        <v>540</v>
      </c>
      <c r="P30">
        <f>SUM(J29:L31)</f>
        <v>1500</v>
      </c>
    </row>
    <row r="31" spans="1:16">
      <c r="A31" s="10" t="s">
        <v>187</v>
      </c>
      <c r="B31" s="25">
        <f t="shared" si="2"/>
        <v>3.3333333333333333E-2</v>
      </c>
      <c r="C31" s="25">
        <f t="shared" si="2"/>
        <v>0.86</v>
      </c>
      <c r="D31" s="26">
        <f t="shared" si="2"/>
        <v>0.14285714285714285</v>
      </c>
      <c r="I31" t="s">
        <v>188</v>
      </c>
      <c r="J31">
        <v>20</v>
      </c>
      <c r="K31">
        <v>40</v>
      </c>
      <c r="L31">
        <v>550</v>
      </c>
      <c r="M31" s="11">
        <f>SUM(J31:L31)</f>
        <v>610</v>
      </c>
      <c r="P31">
        <f>P30-P29</f>
        <v>250</v>
      </c>
    </row>
    <row r="32" spans="1:16">
      <c r="A32" s="12" t="s">
        <v>188</v>
      </c>
      <c r="B32" s="27">
        <f t="shared" si="2"/>
        <v>6.6666666666666666E-2</v>
      </c>
      <c r="C32" s="27">
        <f t="shared" si="2"/>
        <v>0.08</v>
      </c>
      <c r="D32" s="28">
        <f t="shared" si="2"/>
        <v>0.7857142857142857</v>
      </c>
      <c r="I32" t="s">
        <v>27</v>
      </c>
      <c r="J32" s="13">
        <f>SUM(J29:J31)</f>
        <v>300</v>
      </c>
      <c r="K32" s="13">
        <f>SUM(K29:K31)</f>
        <v>500</v>
      </c>
      <c r="L32" s="13">
        <f>SUM(L29:L31)</f>
        <v>700</v>
      </c>
      <c r="M32" s="14">
        <f>SUM(J32:L32)</f>
        <v>1500</v>
      </c>
      <c r="P32">
        <f>P31/P30</f>
        <v>0.16666666666666666</v>
      </c>
    </row>
    <row r="34" spans="1:14">
      <c r="A34" s="4" t="s">
        <v>234</v>
      </c>
      <c r="I34" t="s">
        <v>227</v>
      </c>
    </row>
    <row r="35" spans="1:14">
      <c r="A35" s="7"/>
      <c r="B35" s="8" t="s">
        <v>186</v>
      </c>
      <c r="C35" s="8" t="s">
        <v>187</v>
      </c>
      <c r="D35" s="9" t="s">
        <v>188</v>
      </c>
      <c r="J35" t="s">
        <v>183</v>
      </c>
      <c r="K35" t="s">
        <v>184</v>
      </c>
      <c r="L35" t="s">
        <v>185</v>
      </c>
      <c r="M35" t="s">
        <v>86</v>
      </c>
      <c r="N35" s="9" t="s">
        <v>87</v>
      </c>
    </row>
    <row r="36" spans="1:14">
      <c r="A36" s="10" t="s">
        <v>183</v>
      </c>
      <c r="B36" s="21">
        <f>B5/$E5</f>
        <v>0.77142857142857146</v>
      </c>
      <c r="C36" s="21">
        <f>B6/$E6</f>
        <v>1.8518518518518517E-2</v>
      </c>
      <c r="D36" s="22">
        <f>B7/$E7</f>
        <v>3.2786885245901641E-2</v>
      </c>
      <c r="I36" t="s">
        <v>186</v>
      </c>
      <c r="J36" s="30">
        <f t="shared" ref="J36:L39" si="3">J43*J$29+J43*J$30+J43*J$31</f>
        <v>30</v>
      </c>
      <c r="K36" s="30">
        <f t="shared" si="3"/>
        <v>50</v>
      </c>
      <c r="L36" s="30">
        <f t="shared" si="3"/>
        <v>140</v>
      </c>
      <c r="M36" s="30">
        <f>N36-SUM(J36:L36)</f>
        <v>130</v>
      </c>
      <c r="N36" s="34">
        <f>M29</f>
        <v>350</v>
      </c>
    </row>
    <row r="37" spans="1:14">
      <c r="A37" s="10" t="s">
        <v>184</v>
      </c>
      <c r="B37" s="21">
        <f>C5/$E5</f>
        <v>8.5714285714285715E-2</v>
      </c>
      <c r="C37" s="21">
        <f>C6/$E6</f>
        <v>0.79629629629629628</v>
      </c>
      <c r="D37" s="22">
        <f>C7/$E7</f>
        <v>6.5573770491803282E-2</v>
      </c>
      <c r="I37" t="s">
        <v>187</v>
      </c>
      <c r="J37" s="30">
        <f t="shared" si="3"/>
        <v>90</v>
      </c>
      <c r="K37" s="30">
        <f t="shared" si="3"/>
        <v>100</v>
      </c>
      <c r="L37" s="30">
        <f t="shared" si="3"/>
        <v>70</v>
      </c>
      <c r="M37" s="30">
        <f>N37-SUM(J37:L37)</f>
        <v>280</v>
      </c>
      <c r="N37" s="34">
        <f>M30</f>
        <v>540</v>
      </c>
    </row>
    <row r="38" spans="1:14">
      <c r="A38" s="12" t="s">
        <v>185</v>
      </c>
      <c r="B38" s="23">
        <f>D5/$E5</f>
        <v>0.14285714285714285</v>
      </c>
      <c r="C38" s="23">
        <f>D6/$E6</f>
        <v>0.18518518518518517</v>
      </c>
      <c r="D38" s="24">
        <f>D7/$E7</f>
        <v>0.90163934426229508</v>
      </c>
      <c r="I38" t="s">
        <v>188</v>
      </c>
      <c r="J38" s="30">
        <f t="shared" si="3"/>
        <v>60</v>
      </c>
      <c r="K38" s="30">
        <f t="shared" si="3"/>
        <v>100</v>
      </c>
      <c r="L38" s="30">
        <f t="shared" si="3"/>
        <v>70</v>
      </c>
      <c r="M38" s="30">
        <f>N38-SUM(J38:L38)</f>
        <v>380</v>
      </c>
      <c r="N38" s="34">
        <f>M31</f>
        <v>610</v>
      </c>
    </row>
    <row r="39" spans="1:14">
      <c r="I39" t="s">
        <v>90</v>
      </c>
      <c r="J39" s="30">
        <f t="shared" si="3"/>
        <v>120</v>
      </c>
      <c r="K39" s="30">
        <f t="shared" si="3"/>
        <v>250</v>
      </c>
      <c r="L39" s="30">
        <f t="shared" si="3"/>
        <v>420</v>
      </c>
      <c r="M39" s="30">
        <f>M24</f>
        <v>0</v>
      </c>
      <c r="N39" s="34">
        <f>SUM(J39:M39)</f>
        <v>790</v>
      </c>
    </row>
    <row r="40" spans="1:14">
      <c r="A40" s="4" t="s">
        <v>233</v>
      </c>
      <c r="I40" t="s">
        <v>189</v>
      </c>
      <c r="J40" s="35">
        <f>SUM(J36:J39)</f>
        <v>300</v>
      </c>
      <c r="K40" s="35">
        <f>SUM(K36:K39)</f>
        <v>500</v>
      </c>
      <c r="L40" s="35">
        <f>SUM(L36:L39)</f>
        <v>700</v>
      </c>
      <c r="M40" s="35">
        <f>SUM(M36:M39)</f>
        <v>790</v>
      </c>
      <c r="N40" s="36">
        <f>SUM(N36:N39)</f>
        <v>2290</v>
      </c>
    </row>
    <row r="41" spans="1:14">
      <c r="A41" s="7"/>
      <c r="B41" s="8" t="s">
        <v>183</v>
      </c>
      <c r="C41" s="8" t="s">
        <v>184</v>
      </c>
      <c r="D41" s="9" t="s">
        <v>185</v>
      </c>
    </row>
    <row r="42" spans="1:14">
      <c r="A42" s="10" t="s">
        <v>186</v>
      </c>
      <c r="B42" s="25">
        <f>modelA!B17</f>
        <v>0</v>
      </c>
      <c r="C42" s="25" t="e">
        <f>modelA!C17</f>
        <v>#REF!</v>
      </c>
      <c r="D42" s="26" t="e">
        <f>modelA!D17</f>
        <v>#REF!</v>
      </c>
      <c r="J42" t="s">
        <v>235</v>
      </c>
    </row>
    <row r="43" spans="1:14">
      <c r="A43" s="10" t="s">
        <v>187</v>
      </c>
      <c r="B43" s="25">
        <f>modelA!B18</f>
        <v>0</v>
      </c>
      <c r="C43" s="25" t="e">
        <f>modelA!C18</f>
        <v>#REF!</v>
      </c>
      <c r="D43" s="26" t="e">
        <f>modelA!D18</f>
        <v>#REF!</v>
      </c>
      <c r="J43">
        <v>0.1</v>
      </c>
      <c r="K43">
        <v>0.1</v>
      </c>
      <c r="L43">
        <v>0.2</v>
      </c>
    </row>
    <row r="44" spans="1:14">
      <c r="A44" s="12" t="s">
        <v>188</v>
      </c>
      <c r="B44" s="27">
        <f>modelA!B19</f>
        <v>0</v>
      </c>
      <c r="C44" s="27" t="e">
        <f>modelA!C19</f>
        <v>#REF!</v>
      </c>
      <c r="D44" s="28" t="e">
        <f>modelA!D19</f>
        <v>#REF!</v>
      </c>
      <c r="J44">
        <v>0.3</v>
      </c>
      <c r="K44">
        <v>0.2</v>
      </c>
      <c r="L44">
        <v>0.1</v>
      </c>
    </row>
    <row r="45" spans="1:14">
      <c r="J45">
        <v>0.2</v>
      </c>
      <c r="K45">
        <v>0.2</v>
      </c>
      <c r="L45">
        <v>0.1</v>
      </c>
    </row>
    <row r="46" spans="1:14">
      <c r="J46">
        <v>0.4</v>
      </c>
      <c r="K46">
        <v>0.5</v>
      </c>
      <c r="L46">
        <v>0.6</v>
      </c>
    </row>
    <row r="47" spans="1:14">
      <c r="J47" t="s">
        <v>236</v>
      </c>
    </row>
    <row r="48" spans="1:14">
      <c r="J48">
        <v>270</v>
      </c>
      <c r="K48">
        <v>30</v>
      </c>
      <c r="L48">
        <v>50</v>
      </c>
      <c r="M48" s="11">
        <f>SUM(J48:L48)</f>
        <v>350</v>
      </c>
    </row>
    <row r="49" spans="10:15">
      <c r="J49">
        <v>10</v>
      </c>
      <c r="K49">
        <v>430</v>
      </c>
      <c r="L49">
        <v>100</v>
      </c>
      <c r="M49" s="11">
        <f>SUM(J49:L49)</f>
        <v>540</v>
      </c>
    </row>
    <row r="50" spans="10:15">
      <c r="J50">
        <v>20</v>
      </c>
      <c r="K50">
        <v>40</v>
      </c>
      <c r="L50">
        <v>550</v>
      </c>
      <c r="M50" s="11">
        <f>SUM(J50:L50)</f>
        <v>610</v>
      </c>
    </row>
    <row r="51" spans="10:15">
      <c r="J51" s="13">
        <f>SUM(J48:J50)</f>
        <v>300</v>
      </c>
      <c r="K51" s="13">
        <f>SUM(K48:K50)</f>
        <v>500</v>
      </c>
      <c r="L51" s="13">
        <f>SUM(L48:L50)</f>
        <v>700</v>
      </c>
      <c r="M51" s="14">
        <f>SUM(J51:L51)</f>
        <v>1500</v>
      </c>
    </row>
    <row r="52" spans="10:15">
      <c r="J52" t="s">
        <v>237</v>
      </c>
    </row>
    <row r="53" spans="10:15">
      <c r="J53" s="74">
        <v>160</v>
      </c>
      <c r="K53" s="74">
        <v>90</v>
      </c>
      <c r="L53" s="74">
        <v>100</v>
      </c>
      <c r="M53" s="11">
        <f>SUM(J53:L53)</f>
        <v>350</v>
      </c>
    </row>
    <row r="54" spans="10:15">
      <c r="J54" s="74">
        <v>60</v>
      </c>
      <c r="K54" s="74">
        <v>330</v>
      </c>
      <c r="L54" s="74">
        <v>250</v>
      </c>
      <c r="M54" s="11">
        <f>SUM(J54:L54)</f>
        <v>640</v>
      </c>
    </row>
    <row r="55" spans="10:15">
      <c r="J55" s="74">
        <v>80</v>
      </c>
      <c r="K55" s="74">
        <v>80</v>
      </c>
      <c r="L55" s="74">
        <v>350</v>
      </c>
      <c r="M55" s="11">
        <f>SUM(J55:L55)</f>
        <v>510</v>
      </c>
    </row>
    <row r="56" spans="10:15">
      <c r="J56" s="13">
        <f>SUM(J53:J55)</f>
        <v>300</v>
      </c>
      <c r="K56" s="13">
        <f>SUM(K53:K55)</f>
        <v>500</v>
      </c>
      <c r="L56" s="13">
        <f>SUM(L53:L55)</f>
        <v>700</v>
      </c>
      <c r="M56" s="14">
        <f>SUM(J56:L56)</f>
        <v>1500</v>
      </c>
    </row>
    <row r="57" spans="10:15">
      <c r="J57" t="s">
        <v>237</v>
      </c>
      <c r="M57" s="73"/>
    </row>
    <row r="58" spans="10:15">
      <c r="J58">
        <v>270</v>
      </c>
      <c r="K58">
        <v>30</v>
      </c>
      <c r="L58" s="74">
        <v>100</v>
      </c>
      <c r="M58" s="11">
        <f>SUM(J58:L58)</f>
        <v>400</v>
      </c>
      <c r="O58" t="s">
        <v>238</v>
      </c>
    </row>
    <row r="59" spans="10:15">
      <c r="J59">
        <v>10</v>
      </c>
      <c r="K59">
        <v>430</v>
      </c>
      <c r="L59" s="74">
        <v>250</v>
      </c>
      <c r="M59" s="11">
        <f>SUM(J59:L59)</f>
        <v>690</v>
      </c>
    </row>
    <row r="60" spans="10:15">
      <c r="J60">
        <v>20</v>
      </c>
      <c r="K60">
        <v>40</v>
      </c>
      <c r="L60" s="74">
        <v>350</v>
      </c>
      <c r="M60" s="11">
        <f>SUM(J60:L60)</f>
        <v>410</v>
      </c>
    </row>
    <row r="61" spans="10:15">
      <c r="J61" s="13">
        <f>SUM(J58:J60)</f>
        <v>300</v>
      </c>
      <c r="K61" s="13">
        <f>SUM(K58:K60)</f>
        <v>500</v>
      </c>
      <c r="L61" s="13">
        <f>SUM(L58:L60)</f>
        <v>700</v>
      </c>
      <c r="M61" s="14">
        <f>SUM(J61:L61)</f>
        <v>1500</v>
      </c>
    </row>
    <row r="62" spans="10:15">
      <c r="J62" t="s">
        <v>239</v>
      </c>
    </row>
    <row r="63" spans="10:15">
      <c r="J63" s="74">
        <v>170</v>
      </c>
      <c r="K63" s="74">
        <v>80</v>
      </c>
      <c r="L63" s="74">
        <v>100</v>
      </c>
      <c r="M63" s="11">
        <f>SUM(J63:L63)</f>
        <v>350</v>
      </c>
      <c r="O63" t="s">
        <v>240</v>
      </c>
    </row>
    <row r="64" spans="10:15">
      <c r="J64" s="74">
        <v>60</v>
      </c>
      <c r="K64" s="74">
        <v>330</v>
      </c>
      <c r="L64" s="74">
        <v>150</v>
      </c>
      <c r="M64" s="11">
        <f>SUM(J64:L64)</f>
        <v>540</v>
      </c>
      <c r="O64" t="s">
        <v>241</v>
      </c>
    </row>
    <row r="65" spans="10:15">
      <c r="J65" s="74">
        <v>70</v>
      </c>
      <c r="K65" s="74">
        <v>90</v>
      </c>
      <c r="L65" s="74">
        <v>450</v>
      </c>
      <c r="M65" s="11">
        <f>SUM(J65:L65)</f>
        <v>610</v>
      </c>
    </row>
    <row r="66" spans="10:15">
      <c r="J66" s="13">
        <f>SUM(J63:J65)</f>
        <v>300</v>
      </c>
      <c r="K66" s="13">
        <f>SUM(K63:K65)</f>
        <v>500</v>
      </c>
      <c r="L66" s="13">
        <f>SUM(L63:L65)</f>
        <v>700</v>
      </c>
      <c r="M66" s="14">
        <f>SUM(J66:L66)</f>
        <v>1500</v>
      </c>
    </row>
    <row r="67" spans="10:15">
      <c r="J67" t="s">
        <v>242</v>
      </c>
    </row>
    <row r="68" spans="10:15">
      <c r="J68" t="s">
        <v>183</v>
      </c>
      <c r="K68" t="s">
        <v>184</v>
      </c>
      <c r="L68" t="s">
        <v>185</v>
      </c>
      <c r="M68" t="s">
        <v>27</v>
      </c>
      <c r="O68" t="s">
        <v>240</v>
      </c>
    </row>
    <row r="69" spans="10:15">
      <c r="J69" s="74">
        <v>150</v>
      </c>
      <c r="K69" s="74">
        <v>100</v>
      </c>
      <c r="L69" s="74">
        <v>100</v>
      </c>
      <c r="M69" s="11">
        <f>SUM(J69:L69)</f>
        <v>350</v>
      </c>
      <c r="O69" t="s">
        <v>241</v>
      </c>
    </row>
    <row r="70" spans="10:15">
      <c r="J70" s="74">
        <v>70</v>
      </c>
      <c r="K70" s="74">
        <v>310</v>
      </c>
      <c r="L70" s="74">
        <v>160</v>
      </c>
      <c r="M70" s="11">
        <f>SUM(J70:L70)</f>
        <v>540</v>
      </c>
    </row>
    <row r="71" spans="10:15">
      <c r="J71" s="74">
        <v>80</v>
      </c>
      <c r="K71" s="74">
        <v>90</v>
      </c>
      <c r="L71" s="74">
        <v>440</v>
      </c>
      <c r="M71" s="11">
        <f>SUM(J71:L71)</f>
        <v>610</v>
      </c>
    </row>
    <row r="72" spans="10:15">
      <c r="J72" s="13">
        <f>SUM(J69:J71)</f>
        <v>300</v>
      </c>
      <c r="K72" s="13">
        <f>SUM(K69:K71)</f>
        <v>500</v>
      </c>
      <c r="L72" s="13">
        <f>SUM(L69:L71)</f>
        <v>700</v>
      </c>
      <c r="M72" s="14">
        <f>SUM(J72:L72)</f>
        <v>1500</v>
      </c>
    </row>
    <row r="73" spans="10:15">
      <c r="J73" t="s">
        <v>242</v>
      </c>
      <c r="O73" t="s">
        <v>240</v>
      </c>
    </row>
    <row r="74" spans="10:15">
      <c r="J74">
        <v>120</v>
      </c>
      <c r="K74">
        <v>105</v>
      </c>
      <c r="L74">
        <v>125</v>
      </c>
      <c r="M74" s="11">
        <f>SUM(J74:L74)</f>
        <v>350</v>
      </c>
      <c r="O74" t="s">
        <v>241</v>
      </c>
    </row>
    <row r="75" spans="10:15">
      <c r="J75">
        <v>85</v>
      </c>
      <c r="K75">
        <v>280</v>
      </c>
      <c r="L75">
        <v>175</v>
      </c>
      <c r="M75" s="11">
        <f>SUM(J75:L75)</f>
        <v>540</v>
      </c>
    </row>
    <row r="76" spans="10:15">
      <c r="J76">
        <v>95</v>
      </c>
      <c r="K76">
        <v>115</v>
      </c>
      <c r="L76">
        <v>400</v>
      </c>
      <c r="M76" s="11">
        <f>SUM(J76:L76)</f>
        <v>610</v>
      </c>
    </row>
    <row r="77" spans="10:15">
      <c r="J77" s="13">
        <f>SUM(J74:J76)</f>
        <v>300</v>
      </c>
      <c r="K77" s="13">
        <f>SUM(K74:K76)</f>
        <v>500</v>
      </c>
      <c r="L77" s="13">
        <f>SUM(L74:L76)</f>
        <v>700</v>
      </c>
      <c r="M77" s="14">
        <f>SUM(J77:L77)</f>
        <v>1500</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70"/>
  <sheetViews>
    <sheetView topLeftCell="A37" workbookViewId="0">
      <selection activeCell="C55" sqref="C55"/>
    </sheetView>
  </sheetViews>
  <sheetFormatPr defaultColWidth="11.42578125" defaultRowHeight="12.75"/>
  <cols>
    <col min="3" max="11" width="10.7109375" customWidth="1"/>
  </cols>
  <sheetData>
    <row r="1" spans="1:9" ht="15.75">
      <c r="A1" s="80" t="s">
        <v>226</v>
      </c>
      <c r="B1" s="220"/>
      <c r="C1" s="220"/>
      <c r="D1" s="220"/>
      <c r="E1" s="220"/>
      <c r="F1" s="220"/>
      <c r="G1" s="220"/>
      <c r="H1" s="220"/>
      <c r="I1" s="220"/>
    </row>
    <row r="2" spans="1:9">
      <c r="A2" s="220"/>
      <c r="B2" s="220"/>
      <c r="C2" s="220"/>
      <c r="D2" s="220"/>
      <c r="E2" s="220"/>
      <c r="F2" s="220"/>
      <c r="G2" s="220"/>
      <c r="H2" s="220"/>
      <c r="I2" s="220"/>
    </row>
    <row r="3" spans="1:9">
      <c r="A3" s="235"/>
      <c r="B3" s="236" t="s">
        <v>3</v>
      </c>
      <c r="C3" s="316" t="s">
        <v>3</v>
      </c>
      <c r="D3" s="317"/>
      <c r="E3" s="318"/>
      <c r="F3" s="319" t="s">
        <v>243</v>
      </c>
      <c r="G3" s="298" t="s">
        <v>5</v>
      </c>
      <c r="H3" s="322" t="s">
        <v>244</v>
      </c>
      <c r="I3" s="220"/>
    </row>
    <row r="4" spans="1:9" ht="25.5">
      <c r="A4" s="237" t="s">
        <v>19</v>
      </c>
      <c r="B4" s="238"/>
      <c r="C4" s="239" t="s">
        <v>20</v>
      </c>
      <c r="D4" s="240" t="s">
        <v>245</v>
      </c>
      <c r="E4" s="240" t="s">
        <v>246</v>
      </c>
      <c r="F4" s="320"/>
      <c r="G4" s="321"/>
      <c r="H4" s="323"/>
      <c r="I4" s="220"/>
    </row>
    <row r="5" spans="1:9">
      <c r="A5" s="326" t="s">
        <v>247</v>
      </c>
      <c r="B5" s="327"/>
      <c r="C5" s="241" t="e">
        <f>#REF!</f>
        <v>#REF!</v>
      </c>
      <c r="D5" s="241" t="e">
        <f>#REF!</f>
        <v>#REF!</v>
      </c>
      <c r="E5" s="241" t="e">
        <f>#REF!</f>
        <v>#REF!</v>
      </c>
      <c r="F5" s="241" t="e">
        <f>SUM(C5:E5)</f>
        <v>#REF!</v>
      </c>
      <c r="G5" s="241" t="e">
        <f>#REF!</f>
        <v>#REF!</v>
      </c>
      <c r="H5" s="242" t="e">
        <f>F5+G5</f>
        <v>#REF!</v>
      </c>
      <c r="I5" s="220"/>
    </row>
    <row r="6" spans="1:9">
      <c r="A6" s="328" t="s">
        <v>248</v>
      </c>
      <c r="B6" s="329"/>
      <c r="C6" s="241" t="e">
        <f>#REF!</f>
        <v>#REF!</v>
      </c>
      <c r="D6" s="241" t="e">
        <f>#REF!</f>
        <v>#REF!</v>
      </c>
      <c r="E6" s="241" t="e">
        <f>#REF!</f>
        <v>#REF!</v>
      </c>
      <c r="F6" s="241" t="e">
        <f>SUM(C6:E6)</f>
        <v>#REF!</v>
      </c>
      <c r="G6" s="241" t="e">
        <f>#REF!</f>
        <v>#REF!</v>
      </c>
      <c r="H6" s="242" t="e">
        <f>F6+G6</f>
        <v>#REF!</v>
      </c>
      <c r="I6" s="220"/>
    </row>
    <row r="7" spans="1:9">
      <c r="A7" s="328" t="s">
        <v>14</v>
      </c>
      <c r="B7" s="329"/>
      <c r="C7" s="241" t="e">
        <f>#REF!</f>
        <v>#REF!</v>
      </c>
      <c r="D7" s="241" t="e">
        <f>#REF!</f>
        <v>#REF!</v>
      </c>
      <c r="E7" s="241" t="e">
        <f>#REF!</f>
        <v>#REF!</v>
      </c>
      <c r="F7" s="241" t="e">
        <f>SUM(C7:E7)</f>
        <v>#REF!</v>
      </c>
      <c r="G7" s="241" t="e">
        <f>#REF!</f>
        <v>#REF!</v>
      </c>
      <c r="H7" s="245" t="e">
        <f>F7+G7</f>
        <v>#REF!</v>
      </c>
      <c r="I7" s="220"/>
    </row>
    <row r="8" spans="1:9">
      <c r="A8" s="330" t="s">
        <v>27</v>
      </c>
      <c r="B8" s="331"/>
      <c r="C8" s="246" t="e">
        <f>SUM(C5:C7)</f>
        <v>#REF!</v>
      </c>
      <c r="D8" s="247" t="e">
        <f>SUM(D5:D7)</f>
        <v>#REF!</v>
      </c>
      <c r="E8" s="247" t="e">
        <f>SUM(E5:E7)</f>
        <v>#REF!</v>
      </c>
      <c r="F8" s="247" t="e">
        <f>SUM(F5:F7)</f>
        <v>#REF!</v>
      </c>
      <c r="G8" s="247" t="e">
        <f>SUM(G5:G7)</f>
        <v>#REF!</v>
      </c>
      <c r="H8" s="248" t="e">
        <f>SUM(C8:G8)</f>
        <v>#REF!</v>
      </c>
      <c r="I8" s="220"/>
    </row>
    <row r="9" spans="1:9">
      <c r="A9" s="220"/>
      <c r="B9" s="220"/>
      <c r="C9" s="220"/>
      <c r="D9" s="220"/>
      <c r="E9" s="220"/>
      <c r="F9" s="220"/>
      <c r="G9" s="220"/>
      <c r="H9" s="220"/>
      <c r="I9" s="220"/>
    </row>
    <row r="10" spans="1:9" ht="15.75">
      <c r="A10" s="80" t="s">
        <v>249</v>
      </c>
      <c r="B10" s="220"/>
      <c r="C10" s="220"/>
      <c r="D10" s="220"/>
      <c r="E10" s="220"/>
      <c r="F10" s="220"/>
      <c r="G10" s="220"/>
      <c r="H10" s="220"/>
      <c r="I10" s="220"/>
    </row>
    <row r="11" spans="1:9">
      <c r="A11" s="220"/>
      <c r="B11" s="220"/>
      <c r="C11" s="220"/>
      <c r="D11" s="220"/>
      <c r="E11" s="220"/>
      <c r="F11" s="220"/>
      <c r="G11" s="220"/>
      <c r="H11" s="220"/>
      <c r="I11" s="220"/>
    </row>
    <row r="12" spans="1:9">
      <c r="A12" s="235"/>
      <c r="B12" s="236" t="s">
        <v>3</v>
      </c>
      <c r="C12" s="316" t="s">
        <v>3</v>
      </c>
      <c r="D12" s="317"/>
      <c r="E12" s="318"/>
      <c r="F12" s="324" t="s">
        <v>250</v>
      </c>
      <c r="G12" s="298"/>
      <c r="H12" s="325"/>
      <c r="I12" s="286" t="s">
        <v>251</v>
      </c>
    </row>
    <row r="13" spans="1:9" ht="38.25">
      <c r="A13" s="237" t="s">
        <v>19</v>
      </c>
      <c r="B13" s="238"/>
      <c r="C13" s="239" t="s">
        <v>20</v>
      </c>
      <c r="D13" s="240" t="s">
        <v>245</v>
      </c>
      <c r="E13" s="240" t="s">
        <v>246</v>
      </c>
      <c r="F13" s="240" t="s">
        <v>252</v>
      </c>
      <c r="G13" s="240" t="s">
        <v>253</v>
      </c>
      <c r="H13" s="240" t="s">
        <v>18</v>
      </c>
      <c r="I13" s="287"/>
    </row>
    <row r="14" spans="1:9">
      <c r="A14" s="326" t="s">
        <v>247</v>
      </c>
      <c r="B14" s="327"/>
      <c r="C14" s="249" t="e">
        <f>#REF!</f>
        <v>#REF!</v>
      </c>
      <c r="D14" s="249" t="e">
        <f>#REF!</f>
        <v>#REF!</v>
      </c>
      <c r="E14" s="249" t="e">
        <f>#REF!</f>
        <v>#REF!</v>
      </c>
      <c r="F14" s="250" t="e">
        <f>#REF!</f>
        <v>#REF!</v>
      </c>
      <c r="G14" s="250" t="e">
        <f>#REF!</f>
        <v>#REF!</v>
      </c>
      <c r="H14" s="250" t="e">
        <f>#REF!</f>
        <v>#REF!</v>
      </c>
      <c r="I14" s="242" t="e">
        <f>#REF!</f>
        <v>#REF!</v>
      </c>
    </row>
    <row r="15" spans="1:9">
      <c r="A15" s="328" t="s">
        <v>248</v>
      </c>
      <c r="B15" s="329"/>
      <c r="C15" s="250" t="e">
        <f>#REF!</f>
        <v>#REF!</v>
      </c>
      <c r="D15" s="250" t="e">
        <f>#REF!</f>
        <v>#REF!</v>
      </c>
      <c r="E15" s="250" t="e">
        <f>#REF!</f>
        <v>#REF!</v>
      </c>
      <c r="F15" s="250" t="e">
        <f>#REF!</f>
        <v>#REF!</v>
      </c>
      <c r="G15" s="250" t="e">
        <f>#REF!</f>
        <v>#REF!</v>
      </c>
      <c r="H15" s="250" t="e">
        <f>#REF!</f>
        <v>#REF!</v>
      </c>
      <c r="I15" s="242" t="e">
        <f>#REF!</f>
        <v>#REF!</v>
      </c>
    </row>
    <row r="16" spans="1:9">
      <c r="A16" s="328" t="s">
        <v>14</v>
      </c>
      <c r="B16" s="329"/>
      <c r="C16" s="250" t="e">
        <f>#REF!</f>
        <v>#REF!</v>
      </c>
      <c r="D16" s="250" t="e">
        <f>#REF!</f>
        <v>#REF!</v>
      </c>
      <c r="E16" s="250" t="e">
        <f>#REF!</f>
        <v>#REF!</v>
      </c>
      <c r="F16" s="250" t="e">
        <f>#REF!</f>
        <v>#REF!</v>
      </c>
      <c r="G16" s="250" t="e">
        <f>#REF!</f>
        <v>#REF!</v>
      </c>
      <c r="H16" s="250" t="e">
        <f>#REF!</f>
        <v>#REF!</v>
      </c>
      <c r="I16" s="242" t="e">
        <f>#REF!</f>
        <v>#REF!</v>
      </c>
    </row>
    <row r="17" spans="1:9">
      <c r="A17" s="243" t="s">
        <v>254</v>
      </c>
      <c r="B17" s="244"/>
      <c r="C17" s="250" t="e">
        <f>#REF!</f>
        <v>#REF!</v>
      </c>
      <c r="D17" s="250" t="e">
        <f>#REF!</f>
        <v>#REF!</v>
      </c>
      <c r="E17" s="250" t="e">
        <f>#REF!</f>
        <v>#REF!</v>
      </c>
      <c r="F17" s="250" t="e">
        <f>#REF!</f>
        <v>#REF!</v>
      </c>
      <c r="G17" s="250" t="e">
        <f>#REF!</f>
        <v>#REF!</v>
      </c>
      <c r="H17" s="250" t="e">
        <f>#REF!</f>
        <v>#REF!</v>
      </c>
      <c r="I17" s="242" t="e">
        <f>#REF!</f>
        <v>#REF!</v>
      </c>
    </row>
    <row r="18" spans="1:9">
      <c r="A18" s="332" t="s">
        <v>90</v>
      </c>
      <c r="B18" s="333"/>
      <c r="C18" s="251" t="e">
        <f>#REF!</f>
        <v>#REF!</v>
      </c>
      <c r="D18" s="251" t="e">
        <f>#REF!</f>
        <v>#REF!</v>
      </c>
      <c r="E18" s="251" t="e">
        <f>#REF!</f>
        <v>#REF!</v>
      </c>
      <c r="F18" s="251" t="e">
        <f>#REF!</f>
        <v>#REF!</v>
      </c>
      <c r="G18" s="251" t="e">
        <f>#REF!</f>
        <v>#REF!</v>
      </c>
      <c r="H18" s="251" t="e">
        <f>#REF!</f>
        <v>#REF!</v>
      </c>
      <c r="I18" s="245" t="e">
        <f>#REF!</f>
        <v>#REF!</v>
      </c>
    </row>
    <row r="19" spans="1:9">
      <c r="A19" s="330" t="s">
        <v>87</v>
      </c>
      <c r="B19" s="331"/>
      <c r="C19" s="252" t="e">
        <f t="shared" ref="C19:I19" si="0">SUM(C14:C18)</f>
        <v>#REF!</v>
      </c>
      <c r="D19" s="253" t="e">
        <f t="shared" si="0"/>
        <v>#REF!</v>
      </c>
      <c r="E19" s="253" t="e">
        <f t="shared" si="0"/>
        <v>#REF!</v>
      </c>
      <c r="F19" s="253" t="e">
        <f t="shared" si="0"/>
        <v>#REF!</v>
      </c>
      <c r="G19" s="253" t="e">
        <f t="shared" si="0"/>
        <v>#REF!</v>
      </c>
      <c r="H19" s="253" t="e">
        <f t="shared" si="0"/>
        <v>#REF!</v>
      </c>
      <c r="I19" s="248" t="e">
        <f t="shared" si="0"/>
        <v>#REF!</v>
      </c>
    </row>
    <row r="21" spans="1:9" ht="15.75">
      <c r="A21" s="80" t="s">
        <v>255</v>
      </c>
      <c r="B21" s="220"/>
      <c r="C21" s="220"/>
      <c r="D21" s="220"/>
      <c r="E21" s="220"/>
      <c r="F21" s="220"/>
      <c r="G21" s="220"/>
      <c r="H21" s="220"/>
      <c r="I21" s="220"/>
    </row>
    <row r="22" spans="1:9">
      <c r="A22" s="220"/>
      <c r="B22" s="220"/>
      <c r="C22" s="220"/>
      <c r="D22" s="220"/>
      <c r="E22" s="220"/>
      <c r="F22" s="220"/>
      <c r="G22" s="220"/>
      <c r="H22" s="220"/>
      <c r="I22" s="220"/>
    </row>
    <row r="23" spans="1:9">
      <c r="A23" s="235"/>
      <c r="B23" s="236" t="s">
        <v>3</v>
      </c>
      <c r="C23" s="316" t="s">
        <v>3</v>
      </c>
      <c r="D23" s="317"/>
      <c r="E23" s="318"/>
      <c r="F23" s="324" t="s">
        <v>250</v>
      </c>
      <c r="G23" s="298"/>
      <c r="H23" s="325"/>
      <c r="I23" s="286" t="s">
        <v>251</v>
      </c>
    </row>
    <row r="24" spans="1:9" ht="38.25">
      <c r="A24" s="237" t="s">
        <v>19</v>
      </c>
      <c r="B24" s="238"/>
      <c r="C24" s="239" t="s">
        <v>20</v>
      </c>
      <c r="D24" s="240" t="s">
        <v>245</v>
      </c>
      <c r="E24" s="240" t="s">
        <v>246</v>
      </c>
      <c r="F24" s="240" t="s">
        <v>252</v>
      </c>
      <c r="G24" s="240" t="s">
        <v>253</v>
      </c>
      <c r="H24" s="240" t="s">
        <v>18</v>
      </c>
      <c r="I24" s="287"/>
    </row>
    <row r="25" spans="1:9">
      <c r="A25" s="326" t="s">
        <v>247</v>
      </c>
      <c r="B25" s="327"/>
      <c r="C25" s="249" t="e">
        <f>#REF!</f>
        <v>#REF!</v>
      </c>
      <c r="D25" s="249" t="e">
        <f>#REF!</f>
        <v>#REF!</v>
      </c>
      <c r="E25" s="249" t="e">
        <f>#REF!</f>
        <v>#REF!</v>
      </c>
      <c r="F25" s="250" t="e">
        <f>#REF!</f>
        <v>#REF!</v>
      </c>
      <c r="G25" s="250" t="e">
        <f>#REF!</f>
        <v>#REF!</v>
      </c>
      <c r="H25" s="250" t="e">
        <f>#REF!</f>
        <v>#REF!</v>
      </c>
      <c r="I25" s="242" t="e">
        <f>SUM(C25:H25)</f>
        <v>#REF!</v>
      </c>
    </row>
    <row r="26" spans="1:9">
      <c r="A26" s="328" t="s">
        <v>248</v>
      </c>
      <c r="B26" s="329"/>
      <c r="C26" s="250" t="e">
        <f>#REF!</f>
        <v>#REF!</v>
      </c>
      <c r="D26" s="250" t="e">
        <f>#REF!</f>
        <v>#REF!</v>
      </c>
      <c r="E26" s="250" t="e">
        <f>#REF!</f>
        <v>#REF!</v>
      </c>
      <c r="F26" s="250" t="e">
        <f>#REF!</f>
        <v>#REF!</v>
      </c>
      <c r="G26" s="250" t="e">
        <f>#REF!</f>
        <v>#REF!</v>
      </c>
      <c r="H26" s="250" t="e">
        <f>#REF!</f>
        <v>#REF!</v>
      </c>
      <c r="I26" s="242" t="e">
        <f>SUM(C26:H26)</f>
        <v>#REF!</v>
      </c>
    </row>
    <row r="27" spans="1:9">
      <c r="A27" s="332" t="s">
        <v>14</v>
      </c>
      <c r="B27" s="333"/>
      <c r="C27" s="251" t="e">
        <f>#REF!</f>
        <v>#REF!</v>
      </c>
      <c r="D27" s="251" t="e">
        <f>#REF!</f>
        <v>#REF!</v>
      </c>
      <c r="E27" s="251" t="e">
        <f>#REF!</f>
        <v>#REF!</v>
      </c>
      <c r="F27" s="251" t="e">
        <f>#REF!</f>
        <v>#REF!</v>
      </c>
      <c r="G27" s="251" t="e">
        <f>#REF!</f>
        <v>#REF!</v>
      </c>
      <c r="H27" s="251" t="e">
        <f>#REF!</f>
        <v>#REF!</v>
      </c>
      <c r="I27" s="245" t="e">
        <f>SUM(C27:H27)</f>
        <v>#REF!</v>
      </c>
    </row>
    <row r="28" spans="1:9">
      <c r="A28" s="330" t="s">
        <v>27</v>
      </c>
      <c r="B28" s="331"/>
      <c r="C28" s="252" t="e">
        <f t="shared" ref="C28:I28" si="1">SUM(C25:C27)</f>
        <v>#REF!</v>
      </c>
      <c r="D28" s="253" t="e">
        <f t="shared" si="1"/>
        <v>#REF!</v>
      </c>
      <c r="E28" s="253" t="e">
        <f t="shared" si="1"/>
        <v>#REF!</v>
      </c>
      <c r="F28" s="253" t="e">
        <f t="shared" si="1"/>
        <v>#REF!</v>
      </c>
      <c r="G28" s="253" t="e">
        <f t="shared" si="1"/>
        <v>#REF!</v>
      </c>
      <c r="H28" s="253" t="e">
        <f t="shared" si="1"/>
        <v>#REF!</v>
      </c>
      <c r="I28" s="248" t="e">
        <f t="shared" si="1"/>
        <v>#REF!</v>
      </c>
    </row>
    <row r="29" spans="1:9">
      <c r="A29" s="254"/>
      <c r="B29" s="254"/>
      <c r="C29" s="255"/>
      <c r="D29" s="255"/>
      <c r="E29" s="255"/>
      <c r="F29" s="255"/>
      <c r="G29" s="255"/>
      <c r="H29" s="255"/>
      <c r="I29" s="255"/>
    </row>
    <row r="30" spans="1:9" ht="15.75">
      <c r="A30" s="126" t="s">
        <v>256</v>
      </c>
      <c r="B30" s="254"/>
      <c r="C30" s="255"/>
      <c r="D30" s="255"/>
      <c r="E30" s="255"/>
      <c r="F30" s="255"/>
      <c r="G30" s="255"/>
      <c r="H30" s="255"/>
      <c r="I30" s="255"/>
    </row>
    <row r="31" spans="1:9">
      <c r="A31" s="224" t="s">
        <v>128</v>
      </c>
      <c r="B31" s="254"/>
      <c r="C31" s="255"/>
      <c r="D31" s="255"/>
      <c r="E31" s="255"/>
      <c r="F31" s="255"/>
      <c r="G31" s="255"/>
      <c r="H31" s="255"/>
      <c r="I31" s="255"/>
    </row>
    <row r="32" spans="1:9">
      <c r="A32" t="s">
        <v>130</v>
      </c>
      <c r="B32" s="254"/>
      <c r="C32" s="255"/>
      <c r="D32" s="255"/>
      <c r="E32" s="255"/>
      <c r="F32" s="255"/>
      <c r="G32" s="255"/>
      <c r="H32" s="255"/>
      <c r="I32" s="255"/>
    </row>
    <row r="34" spans="1:17">
      <c r="A34" s="235"/>
      <c r="B34" s="236" t="s">
        <v>19</v>
      </c>
      <c r="C34" s="334" t="s">
        <v>247</v>
      </c>
      <c r="D34" s="335"/>
      <c r="E34" s="336"/>
      <c r="F34" s="334" t="s">
        <v>248</v>
      </c>
      <c r="G34" s="335"/>
      <c r="H34" s="336"/>
      <c r="I34" s="334" t="s">
        <v>14</v>
      </c>
      <c r="J34" s="335"/>
      <c r="K34" s="336"/>
    </row>
    <row r="35" spans="1:17" ht="102">
      <c r="A35" s="237" t="s">
        <v>19</v>
      </c>
      <c r="B35" s="238"/>
      <c r="C35" s="256" t="s">
        <v>257</v>
      </c>
      <c r="D35" s="240" t="s">
        <v>258</v>
      </c>
      <c r="E35" s="257" t="s">
        <v>259</v>
      </c>
      <c r="F35" s="256" t="s">
        <v>260</v>
      </c>
      <c r="G35" s="240" t="s">
        <v>261</v>
      </c>
      <c r="H35" s="257" t="s">
        <v>262</v>
      </c>
      <c r="I35" s="256" t="s">
        <v>263</v>
      </c>
      <c r="J35" s="240" t="s">
        <v>264</v>
      </c>
      <c r="K35" s="257" t="s">
        <v>265</v>
      </c>
    </row>
    <row r="36" spans="1:17">
      <c r="A36" s="326" t="s">
        <v>247</v>
      </c>
      <c r="B36" s="327"/>
      <c r="C36" s="258" t="e">
        <f>C$5*modelA!$C5/modelA!$C$10</f>
        <v>#REF!</v>
      </c>
      <c r="D36" s="259" t="e">
        <f>D$5*modelA!$C5/modelA!$C$10</f>
        <v>#REF!</v>
      </c>
      <c r="E36" s="260" t="e">
        <f>E$5*modelA!$C5/modelA!$C$10</f>
        <v>#REF!</v>
      </c>
      <c r="F36" s="258" t="e">
        <f>C$6*modelA!$D5/modelA!$D$10</f>
        <v>#REF!</v>
      </c>
      <c r="G36" s="259" t="e">
        <f>D$6*modelA!$D5/modelA!$D$10</f>
        <v>#REF!</v>
      </c>
      <c r="H36" s="260" t="e">
        <f>E$6*modelA!$D5/modelA!$D$10</f>
        <v>#REF!</v>
      </c>
      <c r="I36" s="258" t="e">
        <f>C$7*modelA!$E5/modelA!$E$10</f>
        <v>#REF!</v>
      </c>
      <c r="J36" s="259" t="e">
        <f>D$7*modelA!$E5/modelA!$E$10</f>
        <v>#REF!</v>
      </c>
      <c r="K36" s="260" t="e">
        <f>E$7*modelA!$E5/modelA!$E$10</f>
        <v>#REF!</v>
      </c>
      <c r="M36" s="337" t="s">
        <v>266</v>
      </c>
      <c r="N36" s="337"/>
      <c r="O36" s="337"/>
      <c r="P36" s="337"/>
      <c r="Q36" s="337"/>
    </row>
    <row r="37" spans="1:17">
      <c r="A37" s="328" t="s">
        <v>248</v>
      </c>
      <c r="B37" s="329"/>
      <c r="C37" s="261" t="e">
        <f>C$5*modelA!$C6/modelA!$C$10</f>
        <v>#REF!</v>
      </c>
      <c r="D37" s="262" t="e">
        <f>D$5*modelA!$C6/modelA!$C$10</f>
        <v>#REF!</v>
      </c>
      <c r="E37" s="263" t="e">
        <f>E$5*modelA!$C6/modelA!$C$10</f>
        <v>#REF!</v>
      </c>
      <c r="F37" s="261" t="e">
        <f>C$6*modelA!$D6/modelA!$D$10</f>
        <v>#REF!</v>
      </c>
      <c r="G37" s="262" t="e">
        <f>D$6*modelA!$D6/modelA!$D$10</f>
        <v>#REF!</v>
      </c>
      <c r="H37" s="263" t="e">
        <f>E$6*modelA!$D6/modelA!$D$10</f>
        <v>#REF!</v>
      </c>
      <c r="I37" s="264" t="e">
        <f>C$7*modelA!$E6/modelA!$E$10</f>
        <v>#REF!</v>
      </c>
      <c r="J37" s="262" t="e">
        <f>D$7*modelA!$E6/modelA!$E$10</f>
        <v>#REF!</v>
      </c>
      <c r="K37" s="263" t="e">
        <f>E$7*modelA!$E6/modelA!$E$10</f>
        <v>#REF!</v>
      </c>
      <c r="M37" s="337"/>
      <c r="N37" s="337"/>
      <c r="O37" s="337"/>
      <c r="P37" s="337"/>
      <c r="Q37" s="337"/>
    </row>
    <row r="38" spans="1:17">
      <c r="A38" s="328" t="s">
        <v>14</v>
      </c>
      <c r="B38" s="329"/>
      <c r="C38" s="261" t="e">
        <f>C$5*modelA!$C7/modelA!$C$10</f>
        <v>#REF!</v>
      </c>
      <c r="D38" s="262" t="e">
        <f>D$5*modelA!$C7/modelA!$C$10</f>
        <v>#REF!</v>
      </c>
      <c r="E38" s="263" t="e">
        <f>E$5*modelA!$C7/modelA!$C$10</f>
        <v>#REF!</v>
      </c>
      <c r="F38" s="261" t="e">
        <f>C$6*modelA!$D7/modelA!$D$10</f>
        <v>#REF!</v>
      </c>
      <c r="G38" s="262" t="e">
        <f>D$6*modelA!$D7/modelA!$D$10</f>
        <v>#REF!</v>
      </c>
      <c r="H38" s="263" t="e">
        <f>E$6*modelA!$D7/modelA!$D$10</f>
        <v>#REF!</v>
      </c>
      <c r="I38" s="264" t="e">
        <f>C$7*modelA!$E7/modelA!$E$10</f>
        <v>#REF!</v>
      </c>
      <c r="J38" s="262" t="e">
        <f>D$7*modelA!$E7/modelA!$E$10</f>
        <v>#REF!</v>
      </c>
      <c r="K38" s="263" t="e">
        <f>E$7*modelA!$E7/modelA!$E$10</f>
        <v>#REF!</v>
      </c>
      <c r="M38" s="337"/>
      <c r="N38" s="337"/>
      <c r="O38" s="337"/>
      <c r="P38" s="337"/>
      <c r="Q38" s="337"/>
    </row>
    <row r="39" spans="1:17">
      <c r="A39" s="243" t="s">
        <v>254</v>
      </c>
      <c r="B39" s="244"/>
      <c r="C39" s="261" t="e">
        <f>C$5*modelA!$C8/modelA!$C$10</f>
        <v>#REF!</v>
      </c>
      <c r="D39" s="262" t="e">
        <f>D$5*modelA!$C8/modelA!$C$10</f>
        <v>#REF!</v>
      </c>
      <c r="E39" s="263" t="e">
        <f>E$5*modelA!$C8/modelA!$C$10</f>
        <v>#REF!</v>
      </c>
      <c r="F39" s="261" t="e">
        <f>C$6*modelA!$D8/modelA!$D$10</f>
        <v>#REF!</v>
      </c>
      <c r="G39" s="262" t="e">
        <f>D$6*modelA!$D8/modelA!$D$10</f>
        <v>#REF!</v>
      </c>
      <c r="H39" s="263" t="e">
        <f>E$6*modelA!$D8/modelA!$D$10</f>
        <v>#REF!</v>
      </c>
      <c r="I39" s="264" t="e">
        <f>C$7*modelA!$E8/modelA!$E$10</f>
        <v>#REF!</v>
      </c>
      <c r="J39" s="262" t="e">
        <f>D$7*modelA!$E8/modelA!$E$10</f>
        <v>#REF!</v>
      </c>
      <c r="K39" s="263" t="e">
        <f>E$7*modelA!$E8/modelA!$E$10</f>
        <v>#REF!</v>
      </c>
      <c r="M39" s="337"/>
      <c r="N39" s="337"/>
      <c r="O39" s="337"/>
      <c r="P39" s="337"/>
      <c r="Q39" s="337"/>
    </row>
    <row r="40" spans="1:17">
      <c r="A40" s="332" t="s">
        <v>90</v>
      </c>
      <c r="B40" s="333"/>
      <c r="C40" s="265" t="e">
        <f>C$5*modelA!$C9/modelA!$C$10</f>
        <v>#REF!</v>
      </c>
      <c r="D40" s="266" t="e">
        <f>D$5*modelA!$C9/modelA!$C$10</f>
        <v>#REF!</v>
      </c>
      <c r="E40" s="267" t="e">
        <f>E$5*modelA!$C9/modelA!$C$10</f>
        <v>#REF!</v>
      </c>
      <c r="F40" s="265" t="e">
        <f>C$6*modelA!$D9/modelA!$D$10</f>
        <v>#REF!</v>
      </c>
      <c r="G40" s="266" t="e">
        <f>D$6*modelA!$D9/modelA!$D$10</f>
        <v>#REF!</v>
      </c>
      <c r="H40" s="267" t="e">
        <f>E$6*modelA!$D9/modelA!$D$10</f>
        <v>#REF!</v>
      </c>
      <c r="I40" s="268" t="e">
        <f>C$7*modelA!$E9/modelA!$E$10</f>
        <v>#REF!</v>
      </c>
      <c r="J40" s="266" t="e">
        <f>D$7*modelA!$E9/modelA!$E$10</f>
        <v>#REF!</v>
      </c>
      <c r="K40" s="267" t="e">
        <f>E$7*modelA!$E9/modelA!$E$10</f>
        <v>#REF!</v>
      </c>
      <c r="M40" s="337"/>
      <c r="N40" s="337"/>
      <c r="O40" s="337"/>
      <c r="P40" s="337"/>
      <c r="Q40" s="337"/>
    </row>
    <row r="41" spans="1:17">
      <c r="A41" s="330" t="s">
        <v>87</v>
      </c>
      <c r="B41" s="331"/>
      <c r="C41" s="269" t="e">
        <f t="shared" ref="C41:K41" si="2">SUM(C36:C40)</f>
        <v>#REF!</v>
      </c>
      <c r="D41" s="270" t="e">
        <f t="shared" si="2"/>
        <v>#REF!</v>
      </c>
      <c r="E41" s="271" t="e">
        <f t="shared" si="2"/>
        <v>#REF!</v>
      </c>
      <c r="F41" s="269" t="e">
        <f t="shared" si="2"/>
        <v>#REF!</v>
      </c>
      <c r="G41" s="270" t="e">
        <f t="shared" si="2"/>
        <v>#REF!</v>
      </c>
      <c r="H41" s="271" t="e">
        <f t="shared" si="2"/>
        <v>#REF!</v>
      </c>
      <c r="I41" s="272" t="e">
        <f t="shared" si="2"/>
        <v>#REF!</v>
      </c>
      <c r="J41" s="270" t="e">
        <f t="shared" si="2"/>
        <v>#REF!</v>
      </c>
      <c r="K41" s="271" t="e">
        <f t="shared" si="2"/>
        <v>#REF!</v>
      </c>
      <c r="M41" s="337"/>
      <c r="N41" s="337"/>
      <c r="O41" s="337"/>
      <c r="P41" s="337"/>
      <c r="Q41" s="337"/>
    </row>
    <row r="43" spans="1:17" ht="15.75">
      <c r="A43" s="126" t="s">
        <v>267</v>
      </c>
      <c r="B43" s="254"/>
      <c r="C43" s="255"/>
      <c r="D43" s="255"/>
      <c r="E43" s="255"/>
      <c r="F43" s="255"/>
      <c r="G43" s="255"/>
      <c r="H43" s="255"/>
      <c r="I43" s="255"/>
    </row>
    <row r="45" spans="1:17">
      <c r="A45" s="235"/>
      <c r="B45" s="236" t="s">
        <v>19</v>
      </c>
      <c r="C45" s="334" t="s">
        <v>247</v>
      </c>
      <c r="D45" s="335"/>
      <c r="E45" s="336"/>
      <c r="F45" s="334" t="s">
        <v>248</v>
      </c>
      <c r="G45" s="335"/>
      <c r="H45" s="336"/>
      <c r="I45" s="334" t="s">
        <v>14</v>
      </c>
      <c r="J45" s="335"/>
      <c r="K45" s="336"/>
    </row>
    <row r="46" spans="1:17" ht="102">
      <c r="A46" s="237" t="s">
        <v>19</v>
      </c>
      <c r="B46" s="238"/>
      <c r="C46" s="256" t="s">
        <v>257</v>
      </c>
      <c r="D46" s="240" t="s">
        <v>258</v>
      </c>
      <c r="E46" s="257" t="s">
        <v>259</v>
      </c>
      <c r="F46" s="256" t="s">
        <v>260</v>
      </c>
      <c r="G46" s="240" t="s">
        <v>261</v>
      </c>
      <c r="H46" s="257" t="s">
        <v>262</v>
      </c>
      <c r="I46" s="256" t="s">
        <v>263</v>
      </c>
      <c r="J46" s="240" t="s">
        <v>264</v>
      </c>
      <c r="K46" s="257" t="s">
        <v>265</v>
      </c>
    </row>
    <row r="47" spans="1:17">
      <c r="A47" s="326" t="s">
        <v>247</v>
      </c>
      <c r="B47" s="327"/>
      <c r="C47" s="258" t="e">
        <f>C$5*modelA!$C16/modelA!$C$10</f>
        <v>#REF!</v>
      </c>
      <c r="D47" s="259" t="e">
        <f>D$5*modelA!$C16/modelA!$C$10</f>
        <v>#REF!</v>
      </c>
      <c r="E47" s="260" t="e">
        <f>E$5*modelA!$C16/modelA!$C$10</f>
        <v>#REF!</v>
      </c>
      <c r="F47" s="258" t="e">
        <f>C$6*modelA!$D16/modelA!$D$10</f>
        <v>#REF!</v>
      </c>
      <c r="G47" s="259" t="e">
        <f>D$6*modelA!$D16/modelA!$D$10</f>
        <v>#REF!</v>
      </c>
      <c r="H47" s="260" t="e">
        <f>E$6*modelA!$D16/modelA!$D$10</f>
        <v>#REF!</v>
      </c>
      <c r="I47" s="258" t="e">
        <f>C$7*modelA!$E16/modelA!$E$10</f>
        <v>#REF!</v>
      </c>
      <c r="J47" s="259" t="e">
        <f>D$7*modelA!$E16/modelA!$E$10</f>
        <v>#REF!</v>
      </c>
      <c r="K47" s="260" t="e">
        <f>E$7*modelA!$E16/modelA!$E$10</f>
        <v>#REF!</v>
      </c>
    </row>
    <row r="48" spans="1:17">
      <c r="A48" s="328" t="s">
        <v>248</v>
      </c>
      <c r="B48" s="329"/>
      <c r="C48" s="261" t="e">
        <f>C$5*modelA!$C17/modelA!$C$10</f>
        <v>#REF!</v>
      </c>
      <c r="D48" s="262" t="e">
        <f>D$5*modelA!$C17/modelA!$C$10</f>
        <v>#REF!</v>
      </c>
      <c r="E48" s="263" t="e">
        <f>E$5*modelA!$C17/modelA!$C$10</f>
        <v>#REF!</v>
      </c>
      <c r="F48" s="261" t="e">
        <f>C$6*modelA!$D17/modelA!$D$10</f>
        <v>#REF!</v>
      </c>
      <c r="G48" s="262" t="e">
        <f>D$6*modelA!$D17/modelA!$D$10</f>
        <v>#REF!</v>
      </c>
      <c r="H48" s="263" t="e">
        <f>E$6*modelA!$D17/modelA!$D$10</f>
        <v>#REF!</v>
      </c>
      <c r="I48" s="264" t="e">
        <f>C$7*modelA!$E17/modelA!$E$10</f>
        <v>#REF!</v>
      </c>
      <c r="J48" s="262" t="e">
        <f>D$7*modelA!$E17/modelA!$E$10</f>
        <v>#REF!</v>
      </c>
      <c r="K48" s="263" t="e">
        <f>E$7*modelA!$E17/modelA!$E$10</f>
        <v>#REF!</v>
      </c>
    </row>
    <row r="49" spans="1:11">
      <c r="A49" s="328" t="s">
        <v>14</v>
      </c>
      <c r="B49" s="329"/>
      <c r="C49" s="261" t="e">
        <f>C$5*modelA!$C18/modelA!$C$10</f>
        <v>#REF!</v>
      </c>
      <c r="D49" s="262" t="e">
        <f>D$5*modelA!$C18/modelA!$C$10</f>
        <v>#REF!</v>
      </c>
      <c r="E49" s="263" t="e">
        <f>E$5*modelA!$C18/modelA!$C$10</f>
        <v>#REF!</v>
      </c>
      <c r="F49" s="261" t="e">
        <f>C$6*modelA!$D18/modelA!$D$10</f>
        <v>#REF!</v>
      </c>
      <c r="G49" s="262" t="e">
        <f>D$6*modelA!$D18/modelA!$D$10</f>
        <v>#REF!</v>
      </c>
      <c r="H49" s="263" t="e">
        <f>E$6*modelA!$D18/modelA!$D$10</f>
        <v>#REF!</v>
      </c>
      <c r="I49" s="264" t="e">
        <f>C$7*modelA!$E18/modelA!$E$10</f>
        <v>#REF!</v>
      </c>
      <c r="J49" s="262" t="e">
        <f>D$7*modelA!$E18/modelA!$E$10</f>
        <v>#REF!</v>
      </c>
      <c r="K49" s="263" t="e">
        <f>E$7*modelA!$E18/modelA!$E$10</f>
        <v>#REF!</v>
      </c>
    </row>
    <row r="50" spans="1:11">
      <c r="A50" s="330" t="s">
        <v>27</v>
      </c>
      <c r="B50" s="331"/>
      <c r="C50" s="273" t="e">
        <f t="shared" ref="C50:K50" si="3">SUM(C47:C49)</f>
        <v>#REF!</v>
      </c>
      <c r="D50" s="274" t="e">
        <f t="shared" si="3"/>
        <v>#REF!</v>
      </c>
      <c r="E50" s="275" t="e">
        <f t="shared" si="3"/>
        <v>#REF!</v>
      </c>
      <c r="F50" s="273" t="e">
        <f t="shared" si="3"/>
        <v>#REF!</v>
      </c>
      <c r="G50" s="274" t="e">
        <f t="shared" si="3"/>
        <v>#REF!</v>
      </c>
      <c r="H50" s="275" t="e">
        <f t="shared" si="3"/>
        <v>#REF!</v>
      </c>
      <c r="I50" s="276" t="e">
        <f t="shared" si="3"/>
        <v>#REF!</v>
      </c>
      <c r="J50" s="274" t="e">
        <f t="shared" si="3"/>
        <v>#REF!</v>
      </c>
      <c r="K50" s="275" t="e">
        <f t="shared" si="3"/>
        <v>#REF!</v>
      </c>
    </row>
    <row r="52" spans="1:11" ht="15.75">
      <c r="A52" s="80" t="s">
        <v>268</v>
      </c>
      <c r="B52" s="220"/>
      <c r="C52" s="220"/>
      <c r="D52" s="220"/>
      <c r="E52" s="220"/>
      <c r="F52" s="220"/>
      <c r="G52" s="220"/>
      <c r="H52" s="220"/>
      <c r="I52" s="220"/>
    </row>
    <row r="53" spans="1:11">
      <c r="A53" s="220"/>
      <c r="B53" s="220"/>
      <c r="C53" s="220"/>
      <c r="D53" s="220"/>
      <c r="E53" s="220"/>
      <c r="F53" s="220"/>
      <c r="G53" s="220"/>
      <c r="H53" s="220"/>
      <c r="I53" s="220"/>
    </row>
    <row r="54" spans="1:11">
      <c r="A54" s="235"/>
      <c r="B54" s="236" t="s">
        <v>19</v>
      </c>
      <c r="C54" s="316" t="s">
        <v>269</v>
      </c>
      <c r="D54" s="317"/>
      <c r="E54" s="318"/>
      <c r="F54" s="324" t="s">
        <v>250</v>
      </c>
      <c r="G54" s="298"/>
      <c r="H54" s="325"/>
      <c r="I54" s="286" t="s">
        <v>251</v>
      </c>
    </row>
    <row r="55" spans="1:11" ht="38.25">
      <c r="A55" s="237" t="s">
        <v>19</v>
      </c>
      <c r="B55" s="238"/>
      <c r="C55" s="239" t="s">
        <v>247</v>
      </c>
      <c r="D55" s="240" t="s">
        <v>248</v>
      </c>
      <c r="E55" s="240" t="s">
        <v>14</v>
      </c>
      <c r="F55" s="240" t="s">
        <v>252</v>
      </c>
      <c r="G55" s="240" t="s">
        <v>253</v>
      </c>
      <c r="H55" s="240" t="s">
        <v>18</v>
      </c>
      <c r="I55" s="287"/>
    </row>
    <row r="56" spans="1:11">
      <c r="A56" s="326" t="s">
        <v>247</v>
      </c>
      <c r="B56" s="327"/>
      <c r="C56" s="277" t="e">
        <f>C36+D36+E36</f>
        <v>#REF!</v>
      </c>
      <c r="D56" s="277" t="e">
        <f>F36+G36+H36</f>
        <v>#REF!</v>
      </c>
      <c r="E56" s="277" t="e">
        <f>I36+J36+K36</f>
        <v>#REF!</v>
      </c>
      <c r="F56" s="262" t="e">
        <f>F14</f>
        <v>#REF!</v>
      </c>
      <c r="G56" s="262" t="e">
        <f>G14</f>
        <v>#REF!</v>
      </c>
      <c r="H56" s="262" t="e">
        <f>H14</f>
        <v>#REF!</v>
      </c>
      <c r="I56" s="278" t="e">
        <f t="shared" ref="I56:I61" si="4">SUM(C56:H56)</f>
        <v>#REF!</v>
      </c>
    </row>
    <row r="57" spans="1:11">
      <c r="A57" s="328" t="s">
        <v>248</v>
      </c>
      <c r="B57" s="329"/>
      <c r="C57" s="262" t="e">
        <f>C37+D37+E37</f>
        <v>#REF!</v>
      </c>
      <c r="D57" s="262" t="e">
        <f>F37+G37+H37</f>
        <v>#REF!</v>
      </c>
      <c r="E57" s="262" t="e">
        <f>I37+J37+K37</f>
        <v>#REF!</v>
      </c>
      <c r="F57" s="262" t="e">
        <f t="shared" ref="F57:H60" si="5">F15</f>
        <v>#REF!</v>
      </c>
      <c r="G57" s="262" t="e">
        <f t="shared" si="5"/>
        <v>#REF!</v>
      </c>
      <c r="H57" s="262" t="e">
        <f t="shared" si="5"/>
        <v>#REF!</v>
      </c>
      <c r="I57" s="278" t="e">
        <f t="shared" si="4"/>
        <v>#REF!</v>
      </c>
    </row>
    <row r="58" spans="1:11">
      <c r="A58" s="328" t="s">
        <v>14</v>
      </c>
      <c r="B58" s="329"/>
      <c r="C58" s="262" t="e">
        <f>C38+D38+E38</f>
        <v>#REF!</v>
      </c>
      <c r="D58" s="262" t="e">
        <f>F38+G38+H38</f>
        <v>#REF!</v>
      </c>
      <c r="E58" s="262" t="e">
        <f>I38+J38+K38</f>
        <v>#REF!</v>
      </c>
      <c r="F58" s="262" t="e">
        <f t="shared" si="5"/>
        <v>#REF!</v>
      </c>
      <c r="G58" s="262" t="e">
        <f t="shared" si="5"/>
        <v>#REF!</v>
      </c>
      <c r="H58" s="262" t="e">
        <f t="shared" si="5"/>
        <v>#REF!</v>
      </c>
      <c r="I58" s="278" t="e">
        <f t="shared" si="4"/>
        <v>#REF!</v>
      </c>
    </row>
    <row r="59" spans="1:11">
      <c r="A59" s="243" t="s">
        <v>254</v>
      </c>
      <c r="B59" s="244"/>
      <c r="C59" s="262" t="e">
        <f>C39+D39+E39</f>
        <v>#REF!</v>
      </c>
      <c r="D59" s="262" t="e">
        <f>F39+G39+H39</f>
        <v>#REF!</v>
      </c>
      <c r="E59" s="262" t="e">
        <f>I39+J39+K39</f>
        <v>#REF!</v>
      </c>
      <c r="F59" s="262" t="e">
        <f t="shared" si="5"/>
        <v>#REF!</v>
      </c>
      <c r="G59" s="262" t="e">
        <f t="shared" si="5"/>
        <v>#REF!</v>
      </c>
      <c r="H59" s="262" t="e">
        <f t="shared" si="5"/>
        <v>#REF!</v>
      </c>
      <c r="I59" s="278" t="e">
        <f t="shared" si="4"/>
        <v>#REF!</v>
      </c>
    </row>
    <row r="60" spans="1:11">
      <c r="A60" s="332" t="s">
        <v>90</v>
      </c>
      <c r="B60" s="333"/>
      <c r="C60" s="266" t="e">
        <f>C40+D40+E40</f>
        <v>#REF!</v>
      </c>
      <c r="D60" s="266" t="e">
        <f>F40+G40+H40</f>
        <v>#REF!</v>
      </c>
      <c r="E60" s="266" t="e">
        <f>I40+J40+K40</f>
        <v>#REF!</v>
      </c>
      <c r="F60" s="266" t="e">
        <f t="shared" si="5"/>
        <v>#REF!</v>
      </c>
      <c r="G60" s="266" t="e">
        <f t="shared" si="5"/>
        <v>#REF!</v>
      </c>
      <c r="H60" s="266" t="e">
        <f t="shared" si="5"/>
        <v>#REF!</v>
      </c>
      <c r="I60" s="279" t="e">
        <f t="shared" si="4"/>
        <v>#REF!</v>
      </c>
    </row>
    <row r="61" spans="1:11">
      <c r="A61" s="330" t="s">
        <v>87</v>
      </c>
      <c r="B61" s="331"/>
      <c r="C61" s="272" t="e">
        <f t="shared" ref="C61:H61" si="6">SUM(C56:C60)</f>
        <v>#REF!</v>
      </c>
      <c r="D61" s="270" t="e">
        <f t="shared" si="6"/>
        <v>#REF!</v>
      </c>
      <c r="E61" s="270" t="e">
        <f t="shared" si="6"/>
        <v>#REF!</v>
      </c>
      <c r="F61" s="270" t="e">
        <f t="shared" si="6"/>
        <v>#REF!</v>
      </c>
      <c r="G61" s="270" t="e">
        <f t="shared" si="6"/>
        <v>#REF!</v>
      </c>
      <c r="H61" s="270" t="e">
        <f t="shared" si="6"/>
        <v>#REF!</v>
      </c>
      <c r="I61" s="280" t="e">
        <f t="shared" si="4"/>
        <v>#REF!</v>
      </c>
    </row>
    <row r="63" spans="1:11" ht="15.75">
      <c r="A63" s="80" t="s">
        <v>270</v>
      </c>
      <c r="B63" s="220"/>
      <c r="C63" s="220"/>
      <c r="D63" s="220"/>
      <c r="E63" s="220"/>
      <c r="F63" s="220"/>
      <c r="G63" s="220"/>
      <c r="H63" s="220"/>
      <c r="I63" s="220"/>
    </row>
    <row r="64" spans="1:11">
      <c r="A64" s="220"/>
      <c r="B64" s="220"/>
      <c r="C64" s="220"/>
      <c r="D64" s="220"/>
      <c r="E64" s="220"/>
      <c r="F64" s="220"/>
      <c r="G64" s="220"/>
      <c r="H64" s="220"/>
      <c r="I64" s="220"/>
    </row>
    <row r="65" spans="1:9">
      <c r="A65" s="235"/>
      <c r="B65" s="236" t="s">
        <v>19</v>
      </c>
      <c r="C65" s="316" t="s">
        <v>269</v>
      </c>
      <c r="D65" s="317"/>
      <c r="E65" s="318"/>
      <c r="F65" s="324" t="s">
        <v>250</v>
      </c>
      <c r="G65" s="298"/>
      <c r="H65" s="325"/>
      <c r="I65" s="286" t="s">
        <v>251</v>
      </c>
    </row>
    <row r="66" spans="1:9" ht="38.25">
      <c r="A66" s="237" t="s">
        <v>19</v>
      </c>
      <c r="B66" s="238"/>
      <c r="C66" s="239" t="s">
        <v>247</v>
      </c>
      <c r="D66" s="240" t="s">
        <v>248</v>
      </c>
      <c r="E66" s="240" t="s">
        <v>14</v>
      </c>
      <c r="F66" s="240" t="s">
        <v>252</v>
      </c>
      <c r="G66" s="240" t="s">
        <v>253</v>
      </c>
      <c r="H66" s="240" t="s">
        <v>18</v>
      </c>
      <c r="I66" s="287"/>
    </row>
    <row r="67" spans="1:9">
      <c r="A67" s="326" t="s">
        <v>247</v>
      </c>
      <c r="B67" s="327"/>
      <c r="C67" s="277" t="e">
        <f>C47+D47+E47</f>
        <v>#REF!</v>
      </c>
      <c r="D67" s="277" t="e">
        <f>F47+G47+H47</f>
        <v>#REF!</v>
      </c>
      <c r="E67" s="277" t="e">
        <f>I47+J47+K47</f>
        <v>#REF!</v>
      </c>
      <c r="F67" s="262" t="e">
        <f t="shared" ref="F67:H69" si="7">F25</f>
        <v>#REF!</v>
      </c>
      <c r="G67" s="262" t="e">
        <f t="shared" si="7"/>
        <v>#REF!</v>
      </c>
      <c r="H67" s="262" t="e">
        <f t="shared" si="7"/>
        <v>#REF!</v>
      </c>
      <c r="I67" s="278" t="e">
        <f>SUM(C67:H67)</f>
        <v>#REF!</v>
      </c>
    </row>
    <row r="68" spans="1:9">
      <c r="A68" s="328" t="s">
        <v>248</v>
      </c>
      <c r="B68" s="329"/>
      <c r="C68" s="262" t="e">
        <f>C48+D48+E48</f>
        <v>#REF!</v>
      </c>
      <c r="D68" s="262" t="e">
        <f>F48+G48+H48</f>
        <v>#REF!</v>
      </c>
      <c r="E68" s="262" t="e">
        <f>I48+J48+K48</f>
        <v>#REF!</v>
      </c>
      <c r="F68" s="262" t="e">
        <f t="shared" si="7"/>
        <v>#REF!</v>
      </c>
      <c r="G68" s="262" t="e">
        <f t="shared" si="7"/>
        <v>#REF!</v>
      </c>
      <c r="H68" s="262" t="e">
        <f t="shared" si="7"/>
        <v>#REF!</v>
      </c>
      <c r="I68" s="278" t="e">
        <f>SUM(C68:H68)</f>
        <v>#REF!</v>
      </c>
    </row>
    <row r="69" spans="1:9">
      <c r="A69" s="328" t="s">
        <v>14</v>
      </c>
      <c r="B69" s="329"/>
      <c r="C69" s="262" t="e">
        <f>C49+D49+E49</f>
        <v>#REF!</v>
      </c>
      <c r="D69" s="262" t="e">
        <f>F49+G49+H49</f>
        <v>#REF!</v>
      </c>
      <c r="E69" s="262" t="e">
        <f>I49+J49+K49</f>
        <v>#REF!</v>
      </c>
      <c r="F69" s="262" t="e">
        <f t="shared" si="7"/>
        <v>#REF!</v>
      </c>
      <c r="G69" s="262" t="e">
        <f t="shared" si="7"/>
        <v>#REF!</v>
      </c>
      <c r="H69" s="262" t="e">
        <f t="shared" si="7"/>
        <v>#REF!</v>
      </c>
      <c r="I69" s="278" t="e">
        <f>SUM(C69:H69)</f>
        <v>#REF!</v>
      </c>
    </row>
    <row r="70" spans="1:9">
      <c r="A70" s="330" t="s">
        <v>87</v>
      </c>
      <c r="B70" s="331"/>
      <c r="C70" s="276" t="e">
        <f t="shared" ref="C70:H70" si="8">SUM(C67:C69)</f>
        <v>#REF!</v>
      </c>
      <c r="D70" s="274" t="e">
        <f t="shared" si="8"/>
        <v>#REF!</v>
      </c>
      <c r="E70" s="274" t="e">
        <f t="shared" si="8"/>
        <v>#REF!</v>
      </c>
      <c r="F70" s="274" t="e">
        <f t="shared" si="8"/>
        <v>#REF!</v>
      </c>
      <c r="G70" s="274" t="e">
        <f t="shared" si="8"/>
        <v>#REF!</v>
      </c>
      <c r="H70" s="274" t="e">
        <f t="shared" si="8"/>
        <v>#REF!</v>
      </c>
      <c r="I70" s="281" t="e">
        <f>SUM(C70:H70)</f>
        <v>#REF!</v>
      </c>
    </row>
  </sheetData>
  <mergeCells count="54">
    <mergeCell ref="M36:Q41"/>
    <mergeCell ref="F45:H45"/>
    <mergeCell ref="I45:K45"/>
    <mergeCell ref="A47:B47"/>
    <mergeCell ref="A38:B38"/>
    <mergeCell ref="A40:B40"/>
    <mergeCell ref="A41:B41"/>
    <mergeCell ref="A48:B48"/>
    <mergeCell ref="C45:E45"/>
    <mergeCell ref="A69:B69"/>
    <mergeCell ref="A70:B70"/>
    <mergeCell ref="A58:B58"/>
    <mergeCell ref="A60:B60"/>
    <mergeCell ref="A61:B61"/>
    <mergeCell ref="A49:B49"/>
    <mergeCell ref="A50:B50"/>
    <mergeCell ref="F54:H54"/>
    <mergeCell ref="I54:I55"/>
    <mergeCell ref="A56:B56"/>
    <mergeCell ref="A57:B57"/>
    <mergeCell ref="C54:E54"/>
    <mergeCell ref="F65:H65"/>
    <mergeCell ref="I65:I66"/>
    <mergeCell ref="A67:B67"/>
    <mergeCell ref="A68:B68"/>
    <mergeCell ref="C65:E65"/>
    <mergeCell ref="F34:H34"/>
    <mergeCell ref="I34:K34"/>
    <mergeCell ref="A36:B36"/>
    <mergeCell ref="A37:B37"/>
    <mergeCell ref="A26:B26"/>
    <mergeCell ref="A27:B27"/>
    <mergeCell ref="A28:B28"/>
    <mergeCell ref="C34:E34"/>
    <mergeCell ref="C23:E23"/>
    <mergeCell ref="F23:H23"/>
    <mergeCell ref="I23:I24"/>
    <mergeCell ref="A25:B25"/>
    <mergeCell ref="A15:B15"/>
    <mergeCell ref="A16:B16"/>
    <mergeCell ref="A18:B18"/>
    <mergeCell ref="A19:B19"/>
    <mergeCell ref="I12:I13"/>
    <mergeCell ref="A14:B14"/>
    <mergeCell ref="A5:B5"/>
    <mergeCell ref="A6:B6"/>
    <mergeCell ref="A7:B7"/>
    <mergeCell ref="A8:B8"/>
    <mergeCell ref="C3:E3"/>
    <mergeCell ref="F3:F4"/>
    <mergeCell ref="G3:G4"/>
    <mergeCell ref="H3:H4"/>
    <mergeCell ref="C12:E12"/>
    <mergeCell ref="F12:H12"/>
  </mergeCells>
  <phoneticPr fontId="9" type="noConversion"/>
  <pageMargins left="0.78740157480314965" right="0.78740157480314965" top="0.78740157480314965" bottom="0.78740157480314965" header="0.51181102362204722" footer="0.51181102362204722"/>
  <pageSetup paperSize="9" scale="60" orientation="portrait" r:id="rId1"/>
  <headerFooter alignWithMargins="0">
    <oddHeader>&amp;LJoerg Beutel&amp;CTransformation of supply and use tables&amp;R&amp;P</oddHeader>
    <oddFooter>&amp;L&amp;D&amp;C&amp;F&amp;R&amp;A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70"/>
  <sheetViews>
    <sheetView topLeftCell="A44" workbookViewId="0">
      <selection activeCell="C55" sqref="C55"/>
    </sheetView>
  </sheetViews>
  <sheetFormatPr defaultColWidth="11.42578125" defaultRowHeight="12.75"/>
  <cols>
    <col min="3" max="11" width="10.7109375" customWidth="1"/>
  </cols>
  <sheetData>
    <row r="1" spans="1:9" ht="15.75">
      <c r="A1" s="80" t="s">
        <v>226</v>
      </c>
      <c r="B1" s="220"/>
      <c r="C1" s="220"/>
      <c r="D1" s="220"/>
      <c r="E1" s="220"/>
      <c r="F1" s="220"/>
      <c r="G1" s="220"/>
      <c r="H1" s="220"/>
      <c r="I1" s="220"/>
    </row>
    <row r="2" spans="1:9">
      <c r="A2" s="220"/>
      <c r="B2" s="220"/>
      <c r="C2" s="220"/>
      <c r="D2" s="220"/>
      <c r="E2" s="220"/>
      <c r="F2" s="220"/>
      <c r="G2" s="220"/>
      <c r="H2" s="220"/>
      <c r="I2" s="220"/>
    </row>
    <row r="3" spans="1:9" ht="12.75" customHeight="1">
      <c r="A3" s="235"/>
      <c r="B3" s="236" t="s">
        <v>3</v>
      </c>
      <c r="C3" s="316" t="s">
        <v>3</v>
      </c>
      <c r="D3" s="317"/>
      <c r="E3" s="318"/>
      <c r="F3" s="319" t="s">
        <v>243</v>
      </c>
      <c r="G3" s="298" t="s">
        <v>5</v>
      </c>
      <c r="H3" s="322" t="s">
        <v>244</v>
      </c>
      <c r="I3" s="220"/>
    </row>
    <row r="4" spans="1:9" ht="25.5">
      <c r="A4" s="237" t="s">
        <v>19</v>
      </c>
      <c r="B4" s="238"/>
      <c r="C4" s="239" t="s">
        <v>12</v>
      </c>
      <c r="D4" s="240" t="s">
        <v>245</v>
      </c>
      <c r="E4" s="240" t="s">
        <v>246</v>
      </c>
      <c r="F4" s="320"/>
      <c r="G4" s="321"/>
      <c r="H4" s="323"/>
      <c r="I4" s="220"/>
    </row>
    <row r="5" spans="1:9">
      <c r="A5" s="326" t="s">
        <v>247</v>
      </c>
      <c r="B5" s="327"/>
      <c r="C5" s="241" t="e">
        <f>#REF!</f>
        <v>#REF!</v>
      </c>
      <c r="D5" s="241" t="e">
        <f>#REF!</f>
        <v>#REF!</v>
      </c>
      <c r="E5" s="241" t="e">
        <f>#REF!</f>
        <v>#REF!</v>
      </c>
      <c r="F5" s="241" t="e">
        <f>SUM(C5:E5)</f>
        <v>#REF!</v>
      </c>
      <c r="G5" s="241" t="e">
        <f>#REF!</f>
        <v>#REF!</v>
      </c>
      <c r="H5" s="242" t="e">
        <f>F5+G5</f>
        <v>#REF!</v>
      </c>
      <c r="I5" s="220"/>
    </row>
    <row r="6" spans="1:9">
      <c r="A6" s="328" t="s">
        <v>248</v>
      </c>
      <c r="B6" s="329"/>
      <c r="C6" s="241" t="e">
        <f>#REF!</f>
        <v>#REF!</v>
      </c>
      <c r="D6" s="241" t="e">
        <f>#REF!</f>
        <v>#REF!</v>
      </c>
      <c r="E6" s="241" t="e">
        <f>#REF!</f>
        <v>#REF!</v>
      </c>
      <c r="F6" s="241" t="e">
        <f>SUM(C6:E6)</f>
        <v>#REF!</v>
      </c>
      <c r="G6" s="241" t="e">
        <f>#REF!</f>
        <v>#REF!</v>
      </c>
      <c r="H6" s="242" t="e">
        <f>F6+G6</f>
        <v>#REF!</v>
      </c>
      <c r="I6" s="220"/>
    </row>
    <row r="7" spans="1:9">
      <c r="A7" s="328" t="s">
        <v>14</v>
      </c>
      <c r="B7" s="329"/>
      <c r="C7" s="241" t="e">
        <f>#REF!</f>
        <v>#REF!</v>
      </c>
      <c r="D7" s="241" t="e">
        <f>#REF!</f>
        <v>#REF!</v>
      </c>
      <c r="E7" s="241" t="e">
        <f>#REF!</f>
        <v>#REF!</v>
      </c>
      <c r="F7" s="241" t="e">
        <f>SUM(C7:E7)</f>
        <v>#REF!</v>
      </c>
      <c r="G7" s="241" t="e">
        <f>#REF!</f>
        <v>#REF!</v>
      </c>
      <c r="H7" s="245" t="e">
        <f>F7+G7</f>
        <v>#REF!</v>
      </c>
      <c r="I7" s="220"/>
    </row>
    <row r="8" spans="1:9">
      <c r="A8" s="330" t="s">
        <v>27</v>
      </c>
      <c r="B8" s="331"/>
      <c r="C8" s="246" t="e">
        <f>SUM(C5:C7)</f>
        <v>#REF!</v>
      </c>
      <c r="D8" s="247" t="e">
        <f>SUM(D5:D7)</f>
        <v>#REF!</v>
      </c>
      <c r="E8" s="247" t="e">
        <f>SUM(E5:E7)</f>
        <v>#REF!</v>
      </c>
      <c r="F8" s="247" t="e">
        <f>SUM(F5:F7)</f>
        <v>#REF!</v>
      </c>
      <c r="G8" s="247" t="e">
        <f>SUM(G5:G7)</f>
        <v>#REF!</v>
      </c>
      <c r="H8" s="248" t="e">
        <f>SUM(C8:G8)</f>
        <v>#REF!</v>
      </c>
      <c r="I8" s="220"/>
    </row>
    <row r="9" spans="1:9">
      <c r="A9" s="220"/>
      <c r="B9" s="220"/>
      <c r="C9" s="220"/>
      <c r="D9" s="220"/>
      <c r="E9" s="220"/>
      <c r="F9" s="220"/>
      <c r="G9" s="220"/>
      <c r="H9" s="220"/>
      <c r="I9" s="220"/>
    </row>
    <row r="10" spans="1:9" ht="15.75">
      <c r="A10" s="80" t="s">
        <v>249</v>
      </c>
      <c r="B10" s="220"/>
      <c r="C10" s="220"/>
      <c r="D10" s="220"/>
      <c r="E10" s="220"/>
      <c r="F10" s="220"/>
      <c r="G10" s="220"/>
      <c r="H10" s="220"/>
      <c r="I10" s="220"/>
    </row>
    <row r="11" spans="1:9">
      <c r="A11" s="220"/>
      <c r="B11" s="220"/>
      <c r="C11" s="220"/>
      <c r="D11" s="220"/>
      <c r="E11" s="220"/>
      <c r="F11" s="220"/>
      <c r="G11" s="220"/>
      <c r="H11" s="220"/>
      <c r="I11" s="220"/>
    </row>
    <row r="12" spans="1:9">
      <c r="A12" s="235"/>
      <c r="B12" s="236" t="s">
        <v>3</v>
      </c>
      <c r="C12" s="316" t="s">
        <v>3</v>
      </c>
      <c r="D12" s="317"/>
      <c r="E12" s="318"/>
      <c r="F12" s="324" t="s">
        <v>250</v>
      </c>
      <c r="G12" s="298"/>
      <c r="H12" s="325"/>
      <c r="I12" s="286" t="s">
        <v>251</v>
      </c>
    </row>
    <row r="13" spans="1:9" ht="38.25">
      <c r="A13" s="237" t="s">
        <v>19</v>
      </c>
      <c r="B13" s="238"/>
      <c r="C13" s="239" t="s">
        <v>12</v>
      </c>
      <c r="D13" s="240" t="s">
        <v>245</v>
      </c>
      <c r="E13" s="240" t="s">
        <v>246</v>
      </c>
      <c r="F13" s="240" t="s">
        <v>252</v>
      </c>
      <c r="G13" s="240" t="s">
        <v>253</v>
      </c>
      <c r="H13" s="240" t="s">
        <v>18</v>
      </c>
      <c r="I13" s="287"/>
    </row>
    <row r="14" spans="1:9">
      <c r="A14" s="326" t="s">
        <v>247</v>
      </c>
      <c r="B14" s="327"/>
      <c r="C14" s="249" t="e">
        <f>#REF!</f>
        <v>#REF!</v>
      </c>
      <c r="D14" s="249" t="e">
        <f>#REF!</f>
        <v>#REF!</v>
      </c>
      <c r="E14" s="249" t="e">
        <f>#REF!</f>
        <v>#REF!</v>
      </c>
      <c r="F14" s="250" t="e">
        <f>#REF!</f>
        <v>#REF!</v>
      </c>
      <c r="G14" s="250" t="e">
        <f>#REF!</f>
        <v>#REF!</v>
      </c>
      <c r="H14" s="250" t="e">
        <f>#REF!</f>
        <v>#REF!</v>
      </c>
      <c r="I14" s="242" t="e">
        <f>#REF!</f>
        <v>#REF!</v>
      </c>
    </row>
    <row r="15" spans="1:9">
      <c r="A15" s="328" t="s">
        <v>248</v>
      </c>
      <c r="B15" s="329"/>
      <c r="C15" s="250" t="e">
        <f>#REF!</f>
        <v>#REF!</v>
      </c>
      <c r="D15" s="250" t="e">
        <f>#REF!</f>
        <v>#REF!</v>
      </c>
      <c r="E15" s="250" t="e">
        <f>#REF!</f>
        <v>#REF!</v>
      </c>
      <c r="F15" s="250" t="e">
        <f>#REF!</f>
        <v>#REF!</v>
      </c>
      <c r="G15" s="250" t="e">
        <f>#REF!</f>
        <v>#REF!</v>
      </c>
      <c r="H15" s="250" t="e">
        <f>#REF!</f>
        <v>#REF!</v>
      </c>
      <c r="I15" s="242" t="e">
        <f>#REF!</f>
        <v>#REF!</v>
      </c>
    </row>
    <row r="16" spans="1:9">
      <c r="A16" s="328" t="s">
        <v>14</v>
      </c>
      <c r="B16" s="329"/>
      <c r="C16" s="250" t="e">
        <f>#REF!</f>
        <v>#REF!</v>
      </c>
      <c r="D16" s="250" t="e">
        <f>#REF!</f>
        <v>#REF!</v>
      </c>
      <c r="E16" s="250" t="e">
        <f>#REF!</f>
        <v>#REF!</v>
      </c>
      <c r="F16" s="250" t="e">
        <f>#REF!</f>
        <v>#REF!</v>
      </c>
      <c r="G16" s="250" t="e">
        <f>#REF!</f>
        <v>#REF!</v>
      </c>
      <c r="H16" s="250" t="e">
        <f>#REF!</f>
        <v>#REF!</v>
      </c>
      <c r="I16" s="242" t="e">
        <f>#REF!</f>
        <v>#REF!</v>
      </c>
    </row>
    <row r="17" spans="1:9">
      <c r="A17" s="243" t="s">
        <v>254</v>
      </c>
      <c r="B17" s="244"/>
      <c r="C17" s="250" t="e">
        <f>#REF!</f>
        <v>#REF!</v>
      </c>
      <c r="D17" s="250" t="e">
        <f>#REF!</f>
        <v>#REF!</v>
      </c>
      <c r="E17" s="250" t="e">
        <f>#REF!</f>
        <v>#REF!</v>
      </c>
      <c r="F17" s="250" t="e">
        <f>#REF!</f>
        <v>#REF!</v>
      </c>
      <c r="G17" s="250" t="e">
        <f>#REF!</f>
        <v>#REF!</v>
      </c>
      <c r="H17" s="250" t="e">
        <f>#REF!</f>
        <v>#REF!</v>
      </c>
      <c r="I17" s="242" t="e">
        <f>#REF!</f>
        <v>#REF!</v>
      </c>
    </row>
    <row r="18" spans="1:9">
      <c r="A18" s="332" t="s">
        <v>90</v>
      </c>
      <c r="B18" s="333"/>
      <c r="C18" s="251" t="e">
        <f>#REF!</f>
        <v>#REF!</v>
      </c>
      <c r="D18" s="251" t="e">
        <f>#REF!</f>
        <v>#REF!</v>
      </c>
      <c r="E18" s="251" t="e">
        <f>#REF!</f>
        <v>#REF!</v>
      </c>
      <c r="F18" s="251" t="e">
        <f>#REF!</f>
        <v>#REF!</v>
      </c>
      <c r="G18" s="251" t="e">
        <f>#REF!</f>
        <v>#REF!</v>
      </c>
      <c r="H18" s="251" t="e">
        <f>#REF!</f>
        <v>#REF!</v>
      </c>
      <c r="I18" s="245" t="e">
        <f>#REF!</f>
        <v>#REF!</v>
      </c>
    </row>
    <row r="19" spans="1:9">
      <c r="A19" s="330" t="s">
        <v>87</v>
      </c>
      <c r="B19" s="331"/>
      <c r="C19" s="252" t="e">
        <f t="shared" ref="C19:I19" si="0">SUM(C14:C18)</f>
        <v>#REF!</v>
      </c>
      <c r="D19" s="253" t="e">
        <f t="shared" si="0"/>
        <v>#REF!</v>
      </c>
      <c r="E19" s="253" t="e">
        <f t="shared" si="0"/>
        <v>#REF!</v>
      </c>
      <c r="F19" s="253" t="e">
        <f t="shared" si="0"/>
        <v>#REF!</v>
      </c>
      <c r="G19" s="253" t="e">
        <f t="shared" si="0"/>
        <v>#REF!</v>
      </c>
      <c r="H19" s="253" t="e">
        <f t="shared" si="0"/>
        <v>#REF!</v>
      </c>
      <c r="I19" s="248" t="e">
        <f t="shared" si="0"/>
        <v>#REF!</v>
      </c>
    </row>
    <row r="21" spans="1:9" ht="15.75">
      <c r="A21" s="80" t="s">
        <v>255</v>
      </c>
      <c r="B21" s="220"/>
      <c r="C21" s="220"/>
      <c r="D21" s="220"/>
      <c r="E21" s="220"/>
      <c r="F21" s="220"/>
      <c r="G21" s="220"/>
      <c r="H21" s="220"/>
      <c r="I21" s="220"/>
    </row>
    <row r="22" spans="1:9">
      <c r="A22" s="220"/>
      <c r="B22" s="220"/>
      <c r="C22" s="220"/>
      <c r="D22" s="220"/>
      <c r="E22" s="220"/>
      <c r="F22" s="220"/>
      <c r="G22" s="220"/>
      <c r="H22" s="220"/>
      <c r="I22" s="220"/>
    </row>
    <row r="23" spans="1:9">
      <c r="A23" s="235"/>
      <c r="B23" s="236" t="s">
        <v>3</v>
      </c>
      <c r="C23" s="316" t="s">
        <v>3</v>
      </c>
      <c r="D23" s="317"/>
      <c r="E23" s="318"/>
      <c r="F23" s="324" t="s">
        <v>250</v>
      </c>
      <c r="G23" s="298"/>
      <c r="H23" s="325"/>
      <c r="I23" s="286" t="s">
        <v>251</v>
      </c>
    </row>
    <row r="24" spans="1:9" ht="38.25">
      <c r="A24" s="237" t="s">
        <v>19</v>
      </c>
      <c r="B24" s="238"/>
      <c r="C24" s="239" t="s">
        <v>12</v>
      </c>
      <c r="D24" s="240" t="s">
        <v>245</v>
      </c>
      <c r="E24" s="240" t="s">
        <v>246</v>
      </c>
      <c r="F24" s="240" t="s">
        <v>252</v>
      </c>
      <c r="G24" s="240" t="s">
        <v>253</v>
      </c>
      <c r="H24" s="240" t="s">
        <v>18</v>
      </c>
      <c r="I24" s="287"/>
    </row>
    <row r="25" spans="1:9">
      <c r="A25" s="326" t="s">
        <v>247</v>
      </c>
      <c r="B25" s="327"/>
      <c r="C25" s="249" t="e">
        <f>#REF!</f>
        <v>#REF!</v>
      </c>
      <c r="D25" s="249" t="e">
        <f>#REF!</f>
        <v>#REF!</v>
      </c>
      <c r="E25" s="249" t="e">
        <f>#REF!</f>
        <v>#REF!</v>
      </c>
      <c r="F25" s="250" t="e">
        <f>#REF!</f>
        <v>#REF!</v>
      </c>
      <c r="G25" s="250" t="e">
        <f>#REF!</f>
        <v>#REF!</v>
      </c>
      <c r="H25" s="250" t="e">
        <f>#REF!</f>
        <v>#REF!</v>
      </c>
      <c r="I25" s="242" t="e">
        <f>SUM(C25:H25)</f>
        <v>#REF!</v>
      </c>
    </row>
    <row r="26" spans="1:9">
      <c r="A26" s="328" t="s">
        <v>248</v>
      </c>
      <c r="B26" s="329"/>
      <c r="C26" s="250" t="e">
        <f>#REF!</f>
        <v>#REF!</v>
      </c>
      <c r="D26" s="250" t="e">
        <f>#REF!</f>
        <v>#REF!</v>
      </c>
      <c r="E26" s="250" t="e">
        <f>#REF!</f>
        <v>#REF!</v>
      </c>
      <c r="F26" s="250" t="e">
        <f>#REF!</f>
        <v>#REF!</v>
      </c>
      <c r="G26" s="250" t="e">
        <f>#REF!</f>
        <v>#REF!</v>
      </c>
      <c r="H26" s="250" t="e">
        <f>#REF!</f>
        <v>#REF!</v>
      </c>
      <c r="I26" s="242" t="e">
        <f>SUM(C26:H26)</f>
        <v>#REF!</v>
      </c>
    </row>
    <row r="27" spans="1:9">
      <c r="A27" s="332" t="s">
        <v>14</v>
      </c>
      <c r="B27" s="333"/>
      <c r="C27" s="251" t="e">
        <f>#REF!</f>
        <v>#REF!</v>
      </c>
      <c r="D27" s="251" t="e">
        <f>#REF!</f>
        <v>#REF!</v>
      </c>
      <c r="E27" s="251" t="e">
        <f>#REF!</f>
        <v>#REF!</v>
      </c>
      <c r="F27" s="251" t="e">
        <f>#REF!</f>
        <v>#REF!</v>
      </c>
      <c r="G27" s="251" t="e">
        <f>#REF!</f>
        <v>#REF!</v>
      </c>
      <c r="H27" s="251" t="e">
        <f>#REF!</f>
        <v>#REF!</v>
      </c>
      <c r="I27" s="245" t="e">
        <f>SUM(C27:H27)</f>
        <v>#REF!</v>
      </c>
    </row>
    <row r="28" spans="1:9">
      <c r="A28" s="330" t="s">
        <v>27</v>
      </c>
      <c r="B28" s="331"/>
      <c r="C28" s="252" t="e">
        <f t="shared" ref="C28:I28" si="1">SUM(C25:C27)</f>
        <v>#REF!</v>
      </c>
      <c r="D28" s="253" t="e">
        <f t="shared" si="1"/>
        <v>#REF!</v>
      </c>
      <c r="E28" s="253" t="e">
        <f t="shared" si="1"/>
        <v>#REF!</v>
      </c>
      <c r="F28" s="253" t="e">
        <f t="shared" si="1"/>
        <v>#REF!</v>
      </c>
      <c r="G28" s="253" t="e">
        <f t="shared" si="1"/>
        <v>#REF!</v>
      </c>
      <c r="H28" s="253" t="e">
        <f t="shared" si="1"/>
        <v>#REF!</v>
      </c>
      <c r="I28" s="248" t="e">
        <f t="shared" si="1"/>
        <v>#REF!</v>
      </c>
    </row>
    <row r="29" spans="1:9">
      <c r="A29" s="254"/>
      <c r="B29" s="254"/>
      <c r="C29" s="255"/>
      <c r="D29" s="255"/>
      <c r="E29" s="255"/>
      <c r="F29" s="255"/>
      <c r="G29" s="255"/>
      <c r="H29" s="255"/>
      <c r="I29" s="255"/>
    </row>
    <row r="30" spans="1:9" ht="15.75">
      <c r="A30" s="126" t="s">
        <v>271</v>
      </c>
      <c r="B30" s="254"/>
      <c r="C30" s="255"/>
      <c r="D30" s="255"/>
      <c r="E30" s="255"/>
      <c r="F30" s="255"/>
      <c r="G30" s="255"/>
      <c r="H30" s="255"/>
      <c r="I30" s="255"/>
    </row>
    <row r="31" spans="1:9">
      <c r="A31" s="224" t="s">
        <v>137</v>
      </c>
      <c r="B31" s="254"/>
      <c r="C31" s="255"/>
      <c r="D31" s="255"/>
      <c r="E31" s="255"/>
      <c r="F31" s="255"/>
      <c r="G31" s="255"/>
      <c r="H31" s="255"/>
      <c r="I31" s="255"/>
    </row>
    <row r="32" spans="1:9">
      <c r="A32" s="133" t="s">
        <v>139</v>
      </c>
      <c r="B32" s="254"/>
      <c r="C32" s="255"/>
      <c r="D32" s="255"/>
      <c r="E32" s="255"/>
      <c r="F32" s="255"/>
      <c r="G32" s="255"/>
      <c r="H32" s="255"/>
      <c r="I32" s="255"/>
    </row>
    <row r="34" spans="1:17">
      <c r="A34" s="235"/>
      <c r="B34" s="236" t="s">
        <v>19</v>
      </c>
      <c r="C34" s="334" t="s">
        <v>247</v>
      </c>
      <c r="D34" s="335"/>
      <c r="E34" s="336"/>
      <c r="F34" s="334" t="s">
        <v>248</v>
      </c>
      <c r="G34" s="335"/>
      <c r="H34" s="336"/>
      <c r="I34" s="334" t="s">
        <v>14</v>
      </c>
      <c r="J34" s="335"/>
      <c r="K34" s="336"/>
    </row>
    <row r="35" spans="1:17" ht="76.5">
      <c r="A35" s="237" t="s">
        <v>19</v>
      </c>
      <c r="B35" s="238"/>
      <c r="C35" s="256" t="s">
        <v>272</v>
      </c>
      <c r="D35" s="240" t="s">
        <v>273</v>
      </c>
      <c r="E35" s="257" t="s">
        <v>274</v>
      </c>
      <c r="F35" s="256" t="s">
        <v>272</v>
      </c>
      <c r="G35" s="240" t="s">
        <v>273</v>
      </c>
      <c r="H35" s="257" t="s">
        <v>274</v>
      </c>
      <c r="I35" s="239" t="s">
        <v>272</v>
      </c>
      <c r="J35" s="240" t="s">
        <v>273</v>
      </c>
      <c r="K35" s="257" t="s">
        <v>274</v>
      </c>
    </row>
    <row r="36" spans="1:17">
      <c r="A36" s="326" t="s">
        <v>247</v>
      </c>
      <c r="B36" s="327"/>
      <c r="C36" s="282" t="e">
        <f>C$5*C14/C$19</f>
        <v>#REF!</v>
      </c>
      <c r="D36" s="277" t="e">
        <f>D$5*D14/D$19</f>
        <v>#REF!</v>
      </c>
      <c r="E36" s="260" t="e">
        <f>E$5*E14/E$19</f>
        <v>#REF!</v>
      </c>
      <c r="F36" s="261" t="e">
        <f>C$6*C14/C$19</f>
        <v>#REF!</v>
      </c>
      <c r="G36" s="262" t="e">
        <f>D$6*D14/D$19</f>
        <v>#REF!</v>
      </c>
      <c r="H36" s="263" t="e">
        <f>E$6*E14/E$19</f>
        <v>#REF!</v>
      </c>
      <c r="I36" s="264" t="e">
        <f t="shared" ref="I36:K40" si="2">C$7*C14/C$19</f>
        <v>#REF!</v>
      </c>
      <c r="J36" s="262" t="e">
        <f t="shared" si="2"/>
        <v>#REF!</v>
      </c>
      <c r="K36" s="263" t="e">
        <f t="shared" si="2"/>
        <v>#REF!</v>
      </c>
      <c r="M36" s="337" t="s">
        <v>275</v>
      </c>
      <c r="N36" s="337"/>
      <c r="O36" s="337"/>
      <c r="P36" s="337"/>
      <c r="Q36" s="337"/>
    </row>
    <row r="37" spans="1:17">
      <c r="A37" s="328" t="s">
        <v>248</v>
      </c>
      <c r="B37" s="329"/>
      <c r="C37" s="261" t="e">
        <f t="shared" ref="C37:D40" si="3">C$5*C15/C$19</f>
        <v>#REF!</v>
      </c>
      <c r="D37" s="262" t="e">
        <f t="shared" si="3"/>
        <v>#REF!</v>
      </c>
      <c r="E37" s="263" t="e">
        <f>E$5*E15/E$19</f>
        <v>#REF!</v>
      </c>
      <c r="F37" s="261" t="e">
        <f t="shared" ref="F37:G40" si="4">C$6*C15/C$19</f>
        <v>#REF!</v>
      </c>
      <c r="G37" s="262" t="e">
        <f t="shared" si="4"/>
        <v>#REF!</v>
      </c>
      <c r="H37" s="263" t="e">
        <f>E$6*E15/E$19</f>
        <v>#REF!</v>
      </c>
      <c r="I37" s="264" t="e">
        <f t="shared" si="2"/>
        <v>#REF!</v>
      </c>
      <c r="J37" s="262" t="e">
        <f t="shared" si="2"/>
        <v>#REF!</v>
      </c>
      <c r="K37" s="263" t="e">
        <f t="shared" si="2"/>
        <v>#REF!</v>
      </c>
      <c r="M37" s="337"/>
      <c r="N37" s="337"/>
      <c r="O37" s="337"/>
      <c r="P37" s="337"/>
      <c r="Q37" s="337"/>
    </row>
    <row r="38" spans="1:17">
      <c r="A38" s="328" t="s">
        <v>14</v>
      </c>
      <c r="B38" s="329"/>
      <c r="C38" s="261" t="e">
        <f t="shared" si="3"/>
        <v>#REF!</v>
      </c>
      <c r="D38" s="262" t="e">
        <f t="shared" si="3"/>
        <v>#REF!</v>
      </c>
      <c r="E38" s="263" t="e">
        <f>E$5*E16/E$19</f>
        <v>#REF!</v>
      </c>
      <c r="F38" s="261" t="e">
        <f t="shared" si="4"/>
        <v>#REF!</v>
      </c>
      <c r="G38" s="262" t="e">
        <f t="shared" si="4"/>
        <v>#REF!</v>
      </c>
      <c r="H38" s="263" t="e">
        <f>E$6*E16/E$19</f>
        <v>#REF!</v>
      </c>
      <c r="I38" s="264" t="e">
        <f t="shared" si="2"/>
        <v>#REF!</v>
      </c>
      <c r="J38" s="262" t="e">
        <f t="shared" si="2"/>
        <v>#REF!</v>
      </c>
      <c r="K38" s="263" t="e">
        <f t="shared" si="2"/>
        <v>#REF!</v>
      </c>
      <c r="M38" s="337"/>
      <c r="N38" s="337"/>
      <c r="O38" s="337"/>
      <c r="P38" s="337"/>
      <c r="Q38" s="337"/>
    </row>
    <row r="39" spans="1:17">
      <c r="A39" s="243" t="s">
        <v>254</v>
      </c>
      <c r="B39" s="244"/>
      <c r="C39" s="261" t="e">
        <f t="shared" si="3"/>
        <v>#REF!</v>
      </c>
      <c r="D39" s="262" t="e">
        <f t="shared" si="3"/>
        <v>#REF!</v>
      </c>
      <c r="E39" s="263" t="e">
        <f>E$5*E17/E$19</f>
        <v>#REF!</v>
      </c>
      <c r="F39" s="261" t="e">
        <f t="shared" si="4"/>
        <v>#REF!</v>
      </c>
      <c r="G39" s="262" t="e">
        <f t="shared" si="4"/>
        <v>#REF!</v>
      </c>
      <c r="H39" s="263" t="e">
        <f>E$6*E17/E$19</f>
        <v>#REF!</v>
      </c>
      <c r="I39" s="264" t="e">
        <f t="shared" si="2"/>
        <v>#REF!</v>
      </c>
      <c r="J39" s="262" t="e">
        <f t="shared" si="2"/>
        <v>#REF!</v>
      </c>
      <c r="K39" s="263" t="e">
        <f t="shared" si="2"/>
        <v>#REF!</v>
      </c>
      <c r="M39" s="337"/>
      <c r="N39" s="337"/>
      <c r="O39" s="337"/>
      <c r="P39" s="337"/>
      <c r="Q39" s="337"/>
    </row>
    <row r="40" spans="1:17">
      <c r="A40" s="332" t="s">
        <v>90</v>
      </c>
      <c r="B40" s="333"/>
      <c r="C40" s="265" t="e">
        <f t="shared" si="3"/>
        <v>#REF!</v>
      </c>
      <c r="D40" s="266" t="e">
        <f t="shared" si="3"/>
        <v>#REF!</v>
      </c>
      <c r="E40" s="267" t="e">
        <f>E$5*E18/E$19</f>
        <v>#REF!</v>
      </c>
      <c r="F40" s="265" t="e">
        <f t="shared" si="4"/>
        <v>#REF!</v>
      </c>
      <c r="G40" s="266" t="e">
        <f t="shared" si="4"/>
        <v>#REF!</v>
      </c>
      <c r="H40" s="267" t="e">
        <f>E$6*E18/E$19</f>
        <v>#REF!</v>
      </c>
      <c r="I40" s="268" t="e">
        <f t="shared" si="2"/>
        <v>#REF!</v>
      </c>
      <c r="J40" s="266" t="e">
        <f t="shared" si="2"/>
        <v>#REF!</v>
      </c>
      <c r="K40" s="267" t="e">
        <f t="shared" si="2"/>
        <v>#REF!</v>
      </c>
      <c r="M40" s="337"/>
      <c r="N40" s="337"/>
      <c r="O40" s="337"/>
      <c r="P40" s="337"/>
      <c r="Q40" s="337"/>
    </row>
    <row r="41" spans="1:17">
      <c r="A41" s="330" t="s">
        <v>87</v>
      </c>
      <c r="B41" s="331"/>
      <c r="C41" s="269" t="e">
        <f t="shared" ref="C41:K41" si="5">SUM(C36:C40)</f>
        <v>#REF!</v>
      </c>
      <c r="D41" s="270" t="e">
        <f t="shared" si="5"/>
        <v>#REF!</v>
      </c>
      <c r="E41" s="271" t="e">
        <f t="shared" si="5"/>
        <v>#REF!</v>
      </c>
      <c r="F41" s="269" t="e">
        <f t="shared" si="5"/>
        <v>#REF!</v>
      </c>
      <c r="G41" s="270" t="e">
        <f t="shared" si="5"/>
        <v>#REF!</v>
      </c>
      <c r="H41" s="271" t="e">
        <f t="shared" si="5"/>
        <v>#REF!</v>
      </c>
      <c r="I41" s="272" t="e">
        <f t="shared" si="5"/>
        <v>#REF!</v>
      </c>
      <c r="J41" s="270" t="e">
        <f t="shared" si="5"/>
        <v>#REF!</v>
      </c>
      <c r="K41" s="271" t="e">
        <f t="shared" si="5"/>
        <v>#REF!</v>
      </c>
      <c r="M41" s="337"/>
      <c r="N41" s="337"/>
      <c r="O41" s="337"/>
      <c r="P41" s="337"/>
      <c r="Q41" s="337"/>
    </row>
    <row r="43" spans="1:17" ht="15.75">
      <c r="A43" s="126" t="s">
        <v>276</v>
      </c>
      <c r="B43" s="254"/>
      <c r="C43" s="255"/>
      <c r="D43" s="255"/>
      <c r="E43" s="255"/>
      <c r="F43" s="255"/>
      <c r="G43" s="255"/>
      <c r="H43" s="255"/>
      <c r="I43" s="255"/>
    </row>
    <row r="45" spans="1:17">
      <c r="A45" s="235"/>
      <c r="B45" s="236" t="s">
        <v>19</v>
      </c>
      <c r="C45" s="334" t="s">
        <v>247</v>
      </c>
      <c r="D45" s="335"/>
      <c r="E45" s="336"/>
      <c r="F45" s="334" t="s">
        <v>248</v>
      </c>
      <c r="G45" s="335"/>
      <c r="H45" s="336"/>
      <c r="I45" s="334" t="s">
        <v>14</v>
      </c>
      <c r="J45" s="335"/>
      <c r="K45" s="336"/>
    </row>
    <row r="46" spans="1:17" ht="76.5">
      <c r="A46" s="237" t="s">
        <v>19</v>
      </c>
      <c r="B46" s="238"/>
      <c r="C46" s="256" t="s">
        <v>272</v>
      </c>
      <c r="D46" s="240" t="s">
        <v>273</v>
      </c>
      <c r="E46" s="257" t="s">
        <v>274</v>
      </c>
      <c r="F46" s="256" t="s">
        <v>272</v>
      </c>
      <c r="G46" s="240" t="s">
        <v>273</v>
      </c>
      <c r="H46" s="257" t="s">
        <v>274</v>
      </c>
      <c r="I46" s="239" t="s">
        <v>272</v>
      </c>
      <c r="J46" s="240" t="s">
        <v>273</v>
      </c>
      <c r="K46" s="257" t="s">
        <v>274</v>
      </c>
    </row>
    <row r="47" spans="1:17">
      <c r="A47" s="326" t="s">
        <v>247</v>
      </c>
      <c r="B47" s="327"/>
      <c r="C47" s="258" t="e">
        <f t="shared" ref="C47:E49" si="6">C$5*C25/C$19</f>
        <v>#REF!</v>
      </c>
      <c r="D47" s="259" t="e">
        <f t="shared" si="6"/>
        <v>#REF!</v>
      </c>
      <c r="E47" s="260" t="e">
        <f t="shared" si="6"/>
        <v>#REF!</v>
      </c>
      <c r="F47" s="258" t="e">
        <f t="shared" ref="F47:H49" si="7">C$6*C25/C$19</f>
        <v>#REF!</v>
      </c>
      <c r="G47" s="259" t="e">
        <f t="shared" si="7"/>
        <v>#REF!</v>
      </c>
      <c r="H47" s="260" t="e">
        <f t="shared" si="7"/>
        <v>#REF!</v>
      </c>
      <c r="I47" s="258" t="e">
        <f t="shared" ref="I47:K49" si="8">C$7*C25/C$19</f>
        <v>#REF!</v>
      </c>
      <c r="J47" s="259" t="e">
        <f t="shared" si="8"/>
        <v>#REF!</v>
      </c>
      <c r="K47" s="260" t="e">
        <f t="shared" si="8"/>
        <v>#REF!</v>
      </c>
    </row>
    <row r="48" spans="1:17">
      <c r="A48" s="328" t="s">
        <v>248</v>
      </c>
      <c r="B48" s="329"/>
      <c r="C48" s="261" t="e">
        <f t="shared" si="6"/>
        <v>#REF!</v>
      </c>
      <c r="D48" s="262" t="e">
        <f t="shared" si="6"/>
        <v>#REF!</v>
      </c>
      <c r="E48" s="263" t="e">
        <f t="shared" si="6"/>
        <v>#REF!</v>
      </c>
      <c r="F48" s="261" t="e">
        <f t="shared" si="7"/>
        <v>#REF!</v>
      </c>
      <c r="G48" s="262" t="e">
        <f t="shared" si="7"/>
        <v>#REF!</v>
      </c>
      <c r="H48" s="263" t="e">
        <f t="shared" si="7"/>
        <v>#REF!</v>
      </c>
      <c r="I48" s="264" t="e">
        <f t="shared" si="8"/>
        <v>#REF!</v>
      </c>
      <c r="J48" s="262" t="e">
        <f t="shared" si="8"/>
        <v>#REF!</v>
      </c>
      <c r="K48" s="263" t="e">
        <f t="shared" si="8"/>
        <v>#REF!</v>
      </c>
    </row>
    <row r="49" spans="1:11">
      <c r="A49" s="328" t="s">
        <v>14</v>
      </c>
      <c r="B49" s="329"/>
      <c r="C49" s="261" t="e">
        <f t="shared" si="6"/>
        <v>#REF!</v>
      </c>
      <c r="D49" s="262" t="e">
        <f t="shared" si="6"/>
        <v>#REF!</v>
      </c>
      <c r="E49" s="263" t="e">
        <f t="shared" si="6"/>
        <v>#REF!</v>
      </c>
      <c r="F49" s="261" t="e">
        <f t="shared" si="7"/>
        <v>#REF!</v>
      </c>
      <c r="G49" s="262" t="e">
        <f t="shared" si="7"/>
        <v>#REF!</v>
      </c>
      <c r="H49" s="263" t="e">
        <f t="shared" si="7"/>
        <v>#REF!</v>
      </c>
      <c r="I49" s="264" t="e">
        <f t="shared" si="8"/>
        <v>#REF!</v>
      </c>
      <c r="J49" s="262" t="e">
        <f t="shared" si="8"/>
        <v>#REF!</v>
      </c>
      <c r="K49" s="263" t="e">
        <f t="shared" si="8"/>
        <v>#REF!</v>
      </c>
    </row>
    <row r="50" spans="1:11">
      <c r="A50" s="330" t="s">
        <v>27</v>
      </c>
      <c r="B50" s="331"/>
      <c r="C50" s="273" t="e">
        <f t="shared" ref="C50:K50" si="9">SUM(C47:C49)</f>
        <v>#REF!</v>
      </c>
      <c r="D50" s="274" t="e">
        <f t="shared" si="9"/>
        <v>#REF!</v>
      </c>
      <c r="E50" s="275" t="e">
        <f t="shared" si="9"/>
        <v>#REF!</v>
      </c>
      <c r="F50" s="273" t="e">
        <f t="shared" si="9"/>
        <v>#REF!</v>
      </c>
      <c r="G50" s="274" t="e">
        <f t="shared" si="9"/>
        <v>#REF!</v>
      </c>
      <c r="H50" s="275" t="e">
        <f t="shared" si="9"/>
        <v>#REF!</v>
      </c>
      <c r="I50" s="276" t="e">
        <f t="shared" si="9"/>
        <v>#REF!</v>
      </c>
      <c r="J50" s="274" t="e">
        <f t="shared" si="9"/>
        <v>#REF!</v>
      </c>
      <c r="K50" s="275" t="e">
        <f t="shared" si="9"/>
        <v>#REF!</v>
      </c>
    </row>
    <row r="52" spans="1:11" ht="15.75">
      <c r="A52" s="80" t="s">
        <v>277</v>
      </c>
      <c r="B52" s="220"/>
      <c r="C52" s="220"/>
      <c r="D52" s="220"/>
      <c r="E52" s="220"/>
      <c r="F52" s="220"/>
      <c r="G52" s="220"/>
      <c r="H52" s="220"/>
      <c r="I52" s="220"/>
    </row>
    <row r="53" spans="1:11">
      <c r="A53" s="220"/>
      <c r="B53" s="220"/>
      <c r="C53" s="220"/>
      <c r="D53" s="220"/>
      <c r="E53" s="220"/>
      <c r="F53" s="220"/>
      <c r="G53" s="220"/>
      <c r="H53" s="220"/>
      <c r="I53" s="220"/>
    </row>
    <row r="54" spans="1:11">
      <c r="A54" s="235"/>
      <c r="B54" s="236" t="s">
        <v>19</v>
      </c>
      <c r="C54" s="316" t="s">
        <v>269</v>
      </c>
      <c r="D54" s="317"/>
      <c r="E54" s="318"/>
      <c r="F54" s="324" t="s">
        <v>250</v>
      </c>
      <c r="G54" s="298"/>
      <c r="H54" s="325"/>
      <c r="I54" s="286" t="s">
        <v>251</v>
      </c>
    </row>
    <row r="55" spans="1:11" ht="38.25">
      <c r="A55" s="237" t="s">
        <v>19</v>
      </c>
      <c r="B55" s="238"/>
      <c r="C55" s="239" t="s">
        <v>247</v>
      </c>
      <c r="D55" s="240" t="s">
        <v>248</v>
      </c>
      <c r="E55" s="240" t="s">
        <v>14</v>
      </c>
      <c r="F55" s="240" t="s">
        <v>252</v>
      </c>
      <c r="G55" s="240" t="s">
        <v>253</v>
      </c>
      <c r="H55" s="240" t="s">
        <v>18</v>
      </c>
      <c r="I55" s="287"/>
    </row>
    <row r="56" spans="1:11">
      <c r="A56" s="326" t="s">
        <v>247</v>
      </c>
      <c r="B56" s="327"/>
      <c r="C56" s="277" t="e">
        <f>C36+D36+E36</f>
        <v>#REF!</v>
      </c>
      <c r="D56" s="277" t="e">
        <f>F36+G36+H36</f>
        <v>#REF!</v>
      </c>
      <c r="E56" s="277" t="e">
        <f>I36+J36+K36</f>
        <v>#REF!</v>
      </c>
      <c r="F56" s="262" t="e">
        <f t="shared" ref="F56:H58" si="10">F14</f>
        <v>#REF!</v>
      </c>
      <c r="G56" s="262" t="e">
        <f t="shared" si="10"/>
        <v>#REF!</v>
      </c>
      <c r="H56" s="262" t="e">
        <f t="shared" si="10"/>
        <v>#REF!</v>
      </c>
      <c r="I56" s="278" t="e">
        <f t="shared" ref="I56:I61" si="11">SUM(C56:H56)</f>
        <v>#REF!</v>
      </c>
    </row>
    <row r="57" spans="1:11">
      <c r="A57" s="328" t="s">
        <v>248</v>
      </c>
      <c r="B57" s="329"/>
      <c r="C57" s="262" t="e">
        <f>C37+D37+E37</f>
        <v>#REF!</v>
      </c>
      <c r="D57" s="262" t="e">
        <f>F37+G37+H37</f>
        <v>#REF!</v>
      </c>
      <c r="E57" s="262" t="e">
        <f>I37+J37+K37</f>
        <v>#REF!</v>
      </c>
      <c r="F57" s="262" t="e">
        <f t="shared" si="10"/>
        <v>#REF!</v>
      </c>
      <c r="G57" s="262" t="e">
        <f t="shared" si="10"/>
        <v>#REF!</v>
      </c>
      <c r="H57" s="262" t="e">
        <f t="shared" si="10"/>
        <v>#REF!</v>
      </c>
      <c r="I57" s="278" t="e">
        <f t="shared" si="11"/>
        <v>#REF!</v>
      </c>
    </row>
    <row r="58" spans="1:11">
      <c r="A58" s="328" t="s">
        <v>14</v>
      </c>
      <c r="B58" s="329"/>
      <c r="C58" s="262" t="e">
        <f>C38+D38+E38</f>
        <v>#REF!</v>
      </c>
      <c r="D58" s="262" t="e">
        <f>F38+G38+H38</f>
        <v>#REF!</v>
      </c>
      <c r="E58" s="262" t="e">
        <f>I38+J38+K38</f>
        <v>#REF!</v>
      </c>
      <c r="F58" s="262" t="e">
        <f t="shared" si="10"/>
        <v>#REF!</v>
      </c>
      <c r="G58" s="262" t="e">
        <f t="shared" si="10"/>
        <v>#REF!</v>
      </c>
      <c r="H58" s="262" t="e">
        <f t="shared" si="10"/>
        <v>#REF!</v>
      </c>
      <c r="I58" s="278" t="e">
        <f t="shared" si="11"/>
        <v>#REF!</v>
      </c>
    </row>
    <row r="59" spans="1:11">
      <c r="A59" s="243" t="s">
        <v>254</v>
      </c>
      <c r="B59" s="244"/>
      <c r="C59" s="262" t="e">
        <f>C39+D39+E39</f>
        <v>#REF!</v>
      </c>
      <c r="D59" s="262" t="e">
        <f>F39+G39+H39</f>
        <v>#REF!</v>
      </c>
      <c r="E59" s="262" t="e">
        <f>I39+J39+K39</f>
        <v>#REF!</v>
      </c>
      <c r="F59" s="262" t="e">
        <f t="shared" ref="F59:H60" si="12">F17</f>
        <v>#REF!</v>
      </c>
      <c r="G59" s="262" t="e">
        <f t="shared" si="12"/>
        <v>#REF!</v>
      </c>
      <c r="H59" s="262" t="e">
        <f t="shared" si="12"/>
        <v>#REF!</v>
      </c>
      <c r="I59" s="278" t="e">
        <f t="shared" si="11"/>
        <v>#REF!</v>
      </c>
    </row>
    <row r="60" spans="1:11">
      <c r="A60" s="332" t="s">
        <v>90</v>
      </c>
      <c r="B60" s="333"/>
      <c r="C60" s="266" t="e">
        <f>C40+D40+E40</f>
        <v>#REF!</v>
      </c>
      <c r="D60" s="266" t="e">
        <f>F40+G40+H40</f>
        <v>#REF!</v>
      </c>
      <c r="E60" s="266" t="e">
        <f>I40+J40+K40</f>
        <v>#REF!</v>
      </c>
      <c r="F60" s="266" t="e">
        <f t="shared" si="12"/>
        <v>#REF!</v>
      </c>
      <c r="G60" s="266" t="e">
        <f t="shared" si="12"/>
        <v>#REF!</v>
      </c>
      <c r="H60" s="266" t="e">
        <f t="shared" si="12"/>
        <v>#REF!</v>
      </c>
      <c r="I60" s="279" t="e">
        <f t="shared" si="11"/>
        <v>#REF!</v>
      </c>
    </row>
    <row r="61" spans="1:11">
      <c r="A61" s="330" t="s">
        <v>87</v>
      </c>
      <c r="B61" s="331"/>
      <c r="C61" s="272" t="e">
        <f t="shared" ref="C61:H61" si="13">SUM(C56:C60)</f>
        <v>#REF!</v>
      </c>
      <c r="D61" s="270" t="e">
        <f t="shared" si="13"/>
        <v>#REF!</v>
      </c>
      <c r="E61" s="270" t="e">
        <f t="shared" si="13"/>
        <v>#REF!</v>
      </c>
      <c r="F61" s="270" t="e">
        <f t="shared" si="13"/>
        <v>#REF!</v>
      </c>
      <c r="G61" s="270" t="e">
        <f t="shared" si="13"/>
        <v>#REF!</v>
      </c>
      <c r="H61" s="270" t="e">
        <f t="shared" si="13"/>
        <v>#REF!</v>
      </c>
      <c r="I61" s="280" t="e">
        <f t="shared" si="11"/>
        <v>#REF!</v>
      </c>
    </row>
    <row r="63" spans="1:11" ht="15.75">
      <c r="A63" s="80" t="s">
        <v>278</v>
      </c>
      <c r="B63" s="220"/>
      <c r="C63" s="220"/>
      <c r="D63" s="220"/>
      <c r="E63" s="220"/>
      <c r="F63" s="220"/>
      <c r="G63" s="220"/>
      <c r="H63" s="220"/>
      <c r="I63" s="220"/>
    </row>
    <row r="64" spans="1:11">
      <c r="A64" s="220"/>
      <c r="B64" s="220"/>
      <c r="C64" s="220"/>
      <c r="D64" s="220"/>
      <c r="E64" s="220"/>
      <c r="F64" s="220"/>
      <c r="G64" s="220"/>
      <c r="H64" s="220"/>
      <c r="I64" s="220"/>
    </row>
    <row r="65" spans="1:9">
      <c r="A65" s="235"/>
      <c r="B65" s="236" t="s">
        <v>19</v>
      </c>
      <c r="C65" s="316" t="s">
        <v>269</v>
      </c>
      <c r="D65" s="317"/>
      <c r="E65" s="318"/>
      <c r="F65" s="324" t="s">
        <v>250</v>
      </c>
      <c r="G65" s="298"/>
      <c r="H65" s="325"/>
      <c r="I65" s="286" t="s">
        <v>251</v>
      </c>
    </row>
    <row r="66" spans="1:9" ht="38.25">
      <c r="A66" s="237" t="s">
        <v>19</v>
      </c>
      <c r="B66" s="238"/>
      <c r="C66" s="239" t="s">
        <v>247</v>
      </c>
      <c r="D66" s="240" t="s">
        <v>248</v>
      </c>
      <c r="E66" s="240" t="s">
        <v>14</v>
      </c>
      <c r="F66" s="240" t="s">
        <v>252</v>
      </c>
      <c r="G66" s="240" t="s">
        <v>253</v>
      </c>
      <c r="H66" s="240" t="s">
        <v>18</v>
      </c>
      <c r="I66" s="287"/>
    </row>
    <row r="67" spans="1:9">
      <c r="A67" s="326" t="s">
        <v>247</v>
      </c>
      <c r="B67" s="327"/>
      <c r="C67" s="277" t="e">
        <f>C47+D47+E47</f>
        <v>#REF!</v>
      </c>
      <c r="D67" s="277" t="e">
        <f>F47+G47+H47</f>
        <v>#REF!</v>
      </c>
      <c r="E67" s="277" t="e">
        <f>I47+J47+K47</f>
        <v>#REF!</v>
      </c>
      <c r="F67" s="262" t="e">
        <f>F25</f>
        <v>#REF!</v>
      </c>
      <c r="G67" s="262" t="e">
        <f>G25</f>
        <v>#REF!</v>
      </c>
      <c r="H67" s="262" t="e">
        <f>H25</f>
        <v>#REF!</v>
      </c>
      <c r="I67" s="278" t="e">
        <f>SUM(C67:H67)</f>
        <v>#REF!</v>
      </c>
    </row>
    <row r="68" spans="1:9">
      <c r="A68" s="328" t="s">
        <v>248</v>
      </c>
      <c r="B68" s="329"/>
      <c r="C68" s="262" t="e">
        <f>C48+D48+E48</f>
        <v>#REF!</v>
      </c>
      <c r="D68" s="262" t="e">
        <f>F48+G48+H48</f>
        <v>#REF!</v>
      </c>
      <c r="E68" s="262" t="e">
        <f>I48+J48+K48</f>
        <v>#REF!</v>
      </c>
      <c r="F68" s="262" t="e">
        <f t="shared" ref="F68:H69" si="14">F26</f>
        <v>#REF!</v>
      </c>
      <c r="G68" s="262" t="e">
        <f t="shared" si="14"/>
        <v>#REF!</v>
      </c>
      <c r="H68" s="262" t="e">
        <f t="shared" si="14"/>
        <v>#REF!</v>
      </c>
      <c r="I68" s="278" t="e">
        <f>SUM(C68:H68)</f>
        <v>#REF!</v>
      </c>
    </row>
    <row r="69" spans="1:9">
      <c r="A69" s="328" t="s">
        <v>14</v>
      </c>
      <c r="B69" s="329"/>
      <c r="C69" s="262" t="e">
        <f>C49+D49+E49</f>
        <v>#REF!</v>
      </c>
      <c r="D69" s="262" t="e">
        <f>F49+G49+H49</f>
        <v>#REF!</v>
      </c>
      <c r="E69" s="262" t="e">
        <f>I49+J49+K49</f>
        <v>#REF!</v>
      </c>
      <c r="F69" s="262" t="e">
        <f t="shared" si="14"/>
        <v>#REF!</v>
      </c>
      <c r="G69" s="262" t="e">
        <f t="shared" si="14"/>
        <v>#REF!</v>
      </c>
      <c r="H69" s="262" t="e">
        <f t="shared" si="14"/>
        <v>#REF!</v>
      </c>
      <c r="I69" s="278" t="e">
        <f>SUM(C69:H69)</f>
        <v>#REF!</v>
      </c>
    </row>
    <row r="70" spans="1:9">
      <c r="A70" s="330" t="s">
        <v>87</v>
      </c>
      <c r="B70" s="331"/>
      <c r="C70" s="276" t="e">
        <f t="shared" ref="C70:H70" si="15">SUM(C67:C69)</f>
        <v>#REF!</v>
      </c>
      <c r="D70" s="274" t="e">
        <f t="shared" si="15"/>
        <v>#REF!</v>
      </c>
      <c r="E70" s="274" t="e">
        <f t="shared" si="15"/>
        <v>#REF!</v>
      </c>
      <c r="F70" s="274" t="e">
        <f t="shared" si="15"/>
        <v>#REF!</v>
      </c>
      <c r="G70" s="274" t="e">
        <f t="shared" si="15"/>
        <v>#REF!</v>
      </c>
      <c r="H70" s="274" t="e">
        <f t="shared" si="15"/>
        <v>#REF!</v>
      </c>
      <c r="I70" s="281" t="e">
        <f>SUM(C70:H70)</f>
        <v>#REF!</v>
      </c>
    </row>
  </sheetData>
  <mergeCells count="54">
    <mergeCell ref="M36:Q41"/>
    <mergeCell ref="I65:I66"/>
    <mergeCell ref="A67:B67"/>
    <mergeCell ref="A68:B68"/>
    <mergeCell ref="C54:E54"/>
    <mergeCell ref="A57:B57"/>
    <mergeCell ref="A58:B58"/>
    <mergeCell ref="A60:B60"/>
    <mergeCell ref="A61:B61"/>
    <mergeCell ref="F54:H54"/>
    <mergeCell ref="I54:I55"/>
    <mergeCell ref="A47:B47"/>
    <mergeCell ref="A48:B48"/>
    <mergeCell ref="A49:B49"/>
    <mergeCell ref="A50:B50"/>
    <mergeCell ref="C45:E45"/>
    <mergeCell ref="A69:B69"/>
    <mergeCell ref="A70:B70"/>
    <mergeCell ref="F65:H65"/>
    <mergeCell ref="C65:E65"/>
    <mergeCell ref="A56:B56"/>
    <mergeCell ref="A27:B27"/>
    <mergeCell ref="A28:B28"/>
    <mergeCell ref="A26:B26"/>
    <mergeCell ref="I45:K45"/>
    <mergeCell ref="A36:B36"/>
    <mergeCell ref="A37:B37"/>
    <mergeCell ref="A38:B38"/>
    <mergeCell ref="A40:B40"/>
    <mergeCell ref="A41:B41"/>
    <mergeCell ref="F45:H45"/>
    <mergeCell ref="I34:K34"/>
    <mergeCell ref="I12:I13"/>
    <mergeCell ref="C12:E12"/>
    <mergeCell ref="I23:I24"/>
    <mergeCell ref="C23:E23"/>
    <mergeCell ref="C34:E34"/>
    <mergeCell ref="F34:H34"/>
    <mergeCell ref="H3:H4"/>
    <mergeCell ref="F23:H23"/>
    <mergeCell ref="F12:H12"/>
    <mergeCell ref="C3:E3"/>
    <mergeCell ref="F3:F4"/>
    <mergeCell ref="G3:G4"/>
    <mergeCell ref="A5:B5"/>
    <mergeCell ref="A25:B25"/>
    <mergeCell ref="A14:B14"/>
    <mergeCell ref="A15:B15"/>
    <mergeCell ref="A6:B6"/>
    <mergeCell ref="A7:B7"/>
    <mergeCell ref="A8:B8"/>
    <mergeCell ref="A16:B16"/>
    <mergeCell ref="A18:B18"/>
    <mergeCell ref="A19:B19"/>
  </mergeCells>
  <phoneticPr fontId="9" type="noConversion"/>
  <pageMargins left="0.78740157480314965" right="0.78740157480314965" top="0.78740157480314965" bottom="0.78740157480314965" header="0.51181102362204722" footer="0.51181102362204722"/>
  <pageSetup paperSize="9" scale="65" orientation="portrait" r:id="rId1"/>
  <headerFooter alignWithMargins="0">
    <oddHeader>&amp;LJoerg Beutel&amp;CTransformation of supply and use tables&amp;R&amp;P</oddHeader>
    <oddFooter>&amp;L&amp;D&amp;C&amp;F&amp;R&amp;A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81"/>
  <sheetViews>
    <sheetView topLeftCell="A56" workbookViewId="0">
      <selection activeCell="C55" sqref="C55"/>
    </sheetView>
  </sheetViews>
  <sheetFormatPr defaultColWidth="11.42578125" defaultRowHeight="12.75"/>
  <sheetData>
    <row r="1" spans="1:9" ht="15.75">
      <c r="A1" s="80" t="s">
        <v>226</v>
      </c>
      <c r="B1" s="220"/>
      <c r="C1" s="220"/>
      <c r="D1" s="220"/>
      <c r="E1" s="220"/>
      <c r="F1" s="220"/>
      <c r="G1" s="220"/>
      <c r="H1" s="220"/>
      <c r="I1" s="220"/>
    </row>
    <row r="2" spans="1:9">
      <c r="A2" s="220"/>
      <c r="B2" s="220"/>
      <c r="C2" s="220"/>
      <c r="D2" s="220"/>
      <c r="E2" s="220"/>
      <c r="F2" s="220"/>
      <c r="G2" s="220"/>
      <c r="H2" s="220"/>
      <c r="I2" s="220"/>
    </row>
    <row r="3" spans="1:9">
      <c r="A3" s="235"/>
      <c r="B3" s="236" t="s">
        <v>3</v>
      </c>
      <c r="C3" s="316" t="s">
        <v>3</v>
      </c>
      <c r="D3" s="317"/>
      <c r="E3" s="318"/>
      <c r="F3" s="319" t="s">
        <v>243</v>
      </c>
      <c r="G3" s="298" t="s">
        <v>5</v>
      </c>
      <c r="H3" s="322" t="s">
        <v>244</v>
      </c>
      <c r="I3" s="220"/>
    </row>
    <row r="4" spans="1:9" ht="25.5">
      <c r="A4" s="237" t="s">
        <v>19</v>
      </c>
      <c r="B4" s="238"/>
      <c r="C4" s="239" t="s">
        <v>20</v>
      </c>
      <c r="D4" s="240" t="s">
        <v>245</v>
      </c>
      <c r="E4" s="240" t="s">
        <v>246</v>
      </c>
      <c r="F4" s="320"/>
      <c r="G4" s="321"/>
      <c r="H4" s="323"/>
      <c r="I4" s="220"/>
    </row>
    <row r="5" spans="1:9">
      <c r="A5" s="326" t="s">
        <v>247</v>
      </c>
      <c r="B5" s="327"/>
      <c r="C5" s="241" t="e">
        <f>#REF!</f>
        <v>#REF!</v>
      </c>
      <c r="D5" s="241" t="e">
        <f>#REF!</f>
        <v>#REF!</v>
      </c>
      <c r="E5" s="241" t="e">
        <f>#REF!</f>
        <v>#REF!</v>
      </c>
      <c r="F5" s="241" t="e">
        <f>SUM(C5:E5)</f>
        <v>#REF!</v>
      </c>
      <c r="G5" s="241" t="e">
        <f>#REF!</f>
        <v>#REF!</v>
      </c>
      <c r="H5" s="242" t="e">
        <f>F5+G5</f>
        <v>#REF!</v>
      </c>
      <c r="I5" s="220"/>
    </row>
    <row r="6" spans="1:9">
      <c r="A6" s="328" t="s">
        <v>248</v>
      </c>
      <c r="B6" s="329"/>
      <c r="C6" s="241" t="e">
        <f>#REF!</f>
        <v>#REF!</v>
      </c>
      <c r="D6" s="241" t="e">
        <f>#REF!</f>
        <v>#REF!</v>
      </c>
      <c r="E6" s="241" t="e">
        <f>#REF!</f>
        <v>#REF!</v>
      </c>
      <c r="F6" s="241" t="e">
        <f>SUM(C6:E6)</f>
        <v>#REF!</v>
      </c>
      <c r="G6" s="241" t="e">
        <f>#REF!</f>
        <v>#REF!</v>
      </c>
      <c r="H6" s="242" t="e">
        <f>F6+G6</f>
        <v>#REF!</v>
      </c>
      <c r="I6" s="220"/>
    </row>
    <row r="7" spans="1:9">
      <c r="A7" s="328" t="s">
        <v>14</v>
      </c>
      <c r="B7" s="329"/>
      <c r="C7" s="241" t="e">
        <f>#REF!</f>
        <v>#REF!</v>
      </c>
      <c r="D7" s="241" t="e">
        <f>#REF!</f>
        <v>#REF!</v>
      </c>
      <c r="E7" s="241" t="e">
        <f>#REF!</f>
        <v>#REF!</v>
      </c>
      <c r="F7" s="241" t="e">
        <f>SUM(C7:E7)</f>
        <v>#REF!</v>
      </c>
      <c r="G7" s="241" t="e">
        <f>#REF!</f>
        <v>#REF!</v>
      </c>
      <c r="H7" s="245" t="e">
        <f>F7+G7</f>
        <v>#REF!</v>
      </c>
      <c r="I7" s="220"/>
    </row>
    <row r="8" spans="1:9">
      <c r="A8" s="330" t="s">
        <v>27</v>
      </c>
      <c r="B8" s="331"/>
      <c r="C8" s="246" t="e">
        <f>SUM(C5:C7)</f>
        <v>#REF!</v>
      </c>
      <c r="D8" s="247" t="e">
        <f>SUM(D5:D7)</f>
        <v>#REF!</v>
      </c>
      <c r="E8" s="247" t="e">
        <f>SUM(E5:E7)</f>
        <v>#REF!</v>
      </c>
      <c r="F8" s="247" t="e">
        <f>SUM(F5:F7)</f>
        <v>#REF!</v>
      </c>
      <c r="G8" s="247" t="e">
        <f>SUM(G5:G7)</f>
        <v>#REF!</v>
      </c>
      <c r="H8" s="248" t="e">
        <f>SUM(C8:G8)</f>
        <v>#REF!</v>
      </c>
      <c r="I8" s="220"/>
    </row>
    <row r="9" spans="1:9">
      <c r="A9" s="220"/>
      <c r="B9" s="220"/>
      <c r="C9" s="220"/>
      <c r="D9" s="220"/>
      <c r="E9" s="220"/>
      <c r="F9" s="220"/>
      <c r="G9" s="220"/>
      <c r="H9" s="220"/>
      <c r="I9" s="220"/>
    </row>
    <row r="10" spans="1:9" ht="15.75">
      <c r="A10" s="80" t="s">
        <v>249</v>
      </c>
      <c r="B10" s="220"/>
      <c r="C10" s="220"/>
      <c r="D10" s="220"/>
      <c r="E10" s="220"/>
      <c r="F10" s="220"/>
      <c r="G10" s="220"/>
      <c r="H10" s="220"/>
      <c r="I10" s="220"/>
    </row>
    <row r="11" spans="1:9">
      <c r="A11" s="220"/>
      <c r="B11" s="220"/>
      <c r="C11" s="220"/>
      <c r="D11" s="220"/>
      <c r="E11" s="220"/>
      <c r="F11" s="220"/>
      <c r="G11" s="220"/>
      <c r="H11" s="220"/>
      <c r="I11" s="220"/>
    </row>
    <row r="12" spans="1:9">
      <c r="A12" s="235"/>
      <c r="B12" s="236" t="s">
        <v>3</v>
      </c>
      <c r="C12" s="316" t="s">
        <v>3</v>
      </c>
      <c r="D12" s="317"/>
      <c r="E12" s="318"/>
      <c r="F12" s="324" t="s">
        <v>250</v>
      </c>
      <c r="G12" s="298"/>
      <c r="H12" s="325"/>
      <c r="I12" s="286" t="s">
        <v>251</v>
      </c>
    </row>
    <row r="13" spans="1:9" ht="38.25">
      <c r="A13" s="237" t="s">
        <v>19</v>
      </c>
      <c r="B13" s="238"/>
      <c r="C13" s="239" t="s">
        <v>20</v>
      </c>
      <c r="D13" s="240" t="s">
        <v>245</v>
      </c>
      <c r="E13" s="240" t="s">
        <v>246</v>
      </c>
      <c r="F13" s="240" t="s">
        <v>252</v>
      </c>
      <c r="G13" s="240" t="s">
        <v>253</v>
      </c>
      <c r="H13" s="240" t="s">
        <v>18</v>
      </c>
      <c r="I13" s="287"/>
    </row>
    <row r="14" spans="1:9">
      <c r="A14" s="326" t="s">
        <v>247</v>
      </c>
      <c r="B14" s="327"/>
      <c r="C14" s="249" t="e">
        <f>#REF!</f>
        <v>#REF!</v>
      </c>
      <c r="D14" s="249" t="e">
        <f>#REF!</f>
        <v>#REF!</v>
      </c>
      <c r="E14" s="249" t="e">
        <f>#REF!</f>
        <v>#REF!</v>
      </c>
      <c r="F14" s="250" t="e">
        <f>#REF!</f>
        <v>#REF!</v>
      </c>
      <c r="G14" s="250" t="e">
        <f>#REF!</f>
        <v>#REF!</v>
      </c>
      <c r="H14" s="250" t="e">
        <f>#REF!</f>
        <v>#REF!</v>
      </c>
      <c r="I14" s="242" t="e">
        <f>#REF!</f>
        <v>#REF!</v>
      </c>
    </row>
    <row r="15" spans="1:9">
      <c r="A15" s="328" t="s">
        <v>248</v>
      </c>
      <c r="B15" s="329"/>
      <c r="C15" s="250" t="e">
        <f>#REF!</f>
        <v>#REF!</v>
      </c>
      <c r="D15" s="250" t="e">
        <f>#REF!</f>
        <v>#REF!</v>
      </c>
      <c r="E15" s="250" t="e">
        <f>#REF!</f>
        <v>#REF!</v>
      </c>
      <c r="F15" s="250" t="e">
        <f>#REF!</f>
        <v>#REF!</v>
      </c>
      <c r="G15" s="250" t="e">
        <f>#REF!</f>
        <v>#REF!</v>
      </c>
      <c r="H15" s="250" t="e">
        <f>#REF!</f>
        <v>#REF!</v>
      </c>
      <c r="I15" s="242" t="e">
        <f>#REF!</f>
        <v>#REF!</v>
      </c>
    </row>
    <row r="16" spans="1:9">
      <c r="A16" s="328" t="s">
        <v>14</v>
      </c>
      <c r="B16" s="329"/>
      <c r="C16" s="250" t="e">
        <f>#REF!</f>
        <v>#REF!</v>
      </c>
      <c r="D16" s="250" t="e">
        <f>#REF!</f>
        <v>#REF!</v>
      </c>
      <c r="E16" s="250" t="e">
        <f>#REF!</f>
        <v>#REF!</v>
      </c>
      <c r="F16" s="250" t="e">
        <f>#REF!</f>
        <v>#REF!</v>
      </c>
      <c r="G16" s="250" t="e">
        <f>#REF!</f>
        <v>#REF!</v>
      </c>
      <c r="H16" s="250" t="e">
        <f>#REF!</f>
        <v>#REF!</v>
      </c>
      <c r="I16" s="242" t="e">
        <f>#REF!</f>
        <v>#REF!</v>
      </c>
    </row>
    <row r="17" spans="1:9">
      <c r="A17" s="243" t="s">
        <v>254</v>
      </c>
      <c r="B17" s="244"/>
      <c r="C17" s="250" t="e">
        <f>#REF!</f>
        <v>#REF!</v>
      </c>
      <c r="D17" s="250" t="e">
        <f>#REF!</f>
        <v>#REF!</v>
      </c>
      <c r="E17" s="250" t="e">
        <f>#REF!</f>
        <v>#REF!</v>
      </c>
      <c r="F17" s="250" t="e">
        <f>#REF!</f>
        <v>#REF!</v>
      </c>
      <c r="G17" s="250" t="e">
        <f>#REF!</f>
        <v>#REF!</v>
      </c>
      <c r="H17" s="250" t="e">
        <f>#REF!</f>
        <v>#REF!</v>
      </c>
      <c r="I17" s="242" t="e">
        <f>#REF!</f>
        <v>#REF!</v>
      </c>
    </row>
    <row r="18" spans="1:9">
      <c r="A18" s="332" t="s">
        <v>90</v>
      </c>
      <c r="B18" s="333"/>
      <c r="C18" s="251" t="e">
        <f>#REF!</f>
        <v>#REF!</v>
      </c>
      <c r="D18" s="251" t="e">
        <f>#REF!</f>
        <v>#REF!</v>
      </c>
      <c r="E18" s="251" t="e">
        <f>#REF!</f>
        <v>#REF!</v>
      </c>
      <c r="F18" s="251" t="e">
        <f>#REF!</f>
        <v>#REF!</v>
      </c>
      <c r="G18" s="251" t="e">
        <f>#REF!</f>
        <v>#REF!</v>
      </c>
      <c r="H18" s="251" t="e">
        <f>#REF!</f>
        <v>#REF!</v>
      </c>
      <c r="I18" s="245" t="e">
        <f>#REF!</f>
        <v>#REF!</v>
      </c>
    </row>
    <row r="19" spans="1:9">
      <c r="A19" s="330" t="s">
        <v>87</v>
      </c>
      <c r="B19" s="331"/>
      <c r="C19" s="252" t="e">
        <f t="shared" ref="C19:I19" si="0">SUM(C14:C18)</f>
        <v>#REF!</v>
      </c>
      <c r="D19" s="253" t="e">
        <f t="shared" si="0"/>
        <v>#REF!</v>
      </c>
      <c r="E19" s="253" t="e">
        <f t="shared" si="0"/>
        <v>#REF!</v>
      </c>
      <c r="F19" s="253" t="e">
        <f t="shared" si="0"/>
        <v>#REF!</v>
      </c>
      <c r="G19" s="253" t="e">
        <f t="shared" si="0"/>
        <v>#REF!</v>
      </c>
      <c r="H19" s="253" t="e">
        <f t="shared" si="0"/>
        <v>#REF!</v>
      </c>
      <c r="I19" s="248" t="e">
        <f t="shared" si="0"/>
        <v>#REF!</v>
      </c>
    </row>
    <row r="21" spans="1:9" ht="15.75">
      <c r="A21" s="80" t="s">
        <v>255</v>
      </c>
      <c r="B21" s="220"/>
      <c r="C21" s="220"/>
      <c r="D21" s="220"/>
      <c r="E21" s="220"/>
      <c r="F21" s="220"/>
      <c r="G21" s="220"/>
      <c r="H21" s="220"/>
      <c r="I21" s="220"/>
    </row>
    <row r="22" spans="1:9">
      <c r="A22" s="220"/>
      <c r="B22" s="220"/>
      <c r="C22" s="220"/>
      <c r="D22" s="220"/>
      <c r="E22" s="220"/>
      <c r="F22" s="220"/>
      <c r="G22" s="220"/>
      <c r="H22" s="220"/>
      <c r="I22" s="220"/>
    </row>
    <row r="23" spans="1:9">
      <c r="A23" s="235"/>
      <c r="B23" s="236" t="s">
        <v>3</v>
      </c>
      <c r="C23" s="316" t="s">
        <v>3</v>
      </c>
      <c r="D23" s="317"/>
      <c r="E23" s="318"/>
      <c r="F23" s="324" t="s">
        <v>250</v>
      </c>
      <c r="G23" s="298"/>
      <c r="H23" s="325"/>
      <c r="I23" s="286" t="s">
        <v>251</v>
      </c>
    </row>
    <row r="24" spans="1:9" ht="38.25">
      <c r="A24" s="237" t="s">
        <v>19</v>
      </c>
      <c r="B24" s="238"/>
      <c r="C24" s="239" t="s">
        <v>20</v>
      </c>
      <c r="D24" s="240" t="s">
        <v>245</v>
      </c>
      <c r="E24" s="240" t="s">
        <v>246</v>
      </c>
      <c r="F24" s="240" t="s">
        <v>252</v>
      </c>
      <c r="G24" s="240" t="s">
        <v>253</v>
      </c>
      <c r="H24" s="240" t="s">
        <v>18</v>
      </c>
      <c r="I24" s="287"/>
    </row>
    <row r="25" spans="1:9">
      <c r="A25" s="326" t="s">
        <v>247</v>
      </c>
      <c r="B25" s="327"/>
      <c r="C25" s="249" t="e">
        <f>#REF!</f>
        <v>#REF!</v>
      </c>
      <c r="D25" s="249" t="e">
        <f>#REF!</f>
        <v>#REF!</v>
      </c>
      <c r="E25" s="249" t="e">
        <f>#REF!</f>
        <v>#REF!</v>
      </c>
      <c r="F25" s="250" t="e">
        <f>#REF!</f>
        <v>#REF!</v>
      </c>
      <c r="G25" s="250" t="e">
        <f>#REF!</f>
        <v>#REF!</v>
      </c>
      <c r="H25" s="250" t="e">
        <f>#REF!</f>
        <v>#REF!</v>
      </c>
      <c r="I25" s="242" t="e">
        <f>SUM(C25:H25)</f>
        <v>#REF!</v>
      </c>
    </row>
    <row r="26" spans="1:9">
      <c r="A26" s="328" t="s">
        <v>248</v>
      </c>
      <c r="B26" s="329"/>
      <c r="C26" s="250" t="e">
        <f>#REF!</f>
        <v>#REF!</v>
      </c>
      <c r="D26" s="250" t="e">
        <f>#REF!</f>
        <v>#REF!</v>
      </c>
      <c r="E26" s="250" t="e">
        <f>#REF!</f>
        <v>#REF!</v>
      </c>
      <c r="F26" s="250" t="e">
        <f>#REF!</f>
        <v>#REF!</v>
      </c>
      <c r="G26" s="250" t="e">
        <f>#REF!</f>
        <v>#REF!</v>
      </c>
      <c r="H26" s="250" t="e">
        <f>#REF!</f>
        <v>#REF!</v>
      </c>
      <c r="I26" s="242" t="e">
        <f>SUM(C26:H26)</f>
        <v>#REF!</v>
      </c>
    </row>
    <row r="27" spans="1:9">
      <c r="A27" s="332" t="s">
        <v>14</v>
      </c>
      <c r="B27" s="333"/>
      <c r="C27" s="251" t="e">
        <f>#REF!</f>
        <v>#REF!</v>
      </c>
      <c r="D27" s="251" t="e">
        <f>#REF!</f>
        <v>#REF!</v>
      </c>
      <c r="E27" s="251" t="e">
        <f>#REF!</f>
        <v>#REF!</v>
      </c>
      <c r="F27" s="251" t="e">
        <f>#REF!</f>
        <v>#REF!</v>
      </c>
      <c r="G27" s="251" t="e">
        <f>#REF!</f>
        <v>#REF!</v>
      </c>
      <c r="H27" s="251" t="e">
        <f>#REF!</f>
        <v>#REF!</v>
      </c>
      <c r="I27" s="245" t="e">
        <f>SUM(C27:H27)</f>
        <v>#REF!</v>
      </c>
    </row>
    <row r="28" spans="1:9">
      <c r="A28" s="330" t="s">
        <v>27</v>
      </c>
      <c r="B28" s="331"/>
      <c r="C28" s="252" t="e">
        <f t="shared" ref="C28:I28" si="1">SUM(C25:C27)</f>
        <v>#REF!</v>
      </c>
      <c r="D28" s="253" t="e">
        <f t="shared" si="1"/>
        <v>#REF!</v>
      </c>
      <c r="E28" s="253" t="e">
        <f t="shared" si="1"/>
        <v>#REF!</v>
      </c>
      <c r="F28" s="253" t="e">
        <f t="shared" si="1"/>
        <v>#REF!</v>
      </c>
      <c r="G28" s="253" t="e">
        <f t="shared" si="1"/>
        <v>#REF!</v>
      </c>
      <c r="H28" s="253" t="e">
        <f t="shared" si="1"/>
        <v>#REF!</v>
      </c>
      <c r="I28" s="248" t="e">
        <f t="shared" si="1"/>
        <v>#REF!</v>
      </c>
    </row>
    <row r="29" spans="1:9">
      <c r="A29" s="254"/>
      <c r="B29" s="254"/>
      <c r="C29" s="255"/>
      <c r="D29" s="255"/>
      <c r="E29" s="255"/>
      <c r="F29" s="255"/>
      <c r="G29" s="255"/>
      <c r="H29" s="255"/>
      <c r="I29" s="255"/>
    </row>
    <row r="30" spans="1:9" ht="15.75">
      <c r="A30" s="126" t="s">
        <v>279</v>
      </c>
      <c r="B30" s="254"/>
      <c r="C30" s="255"/>
      <c r="D30" s="255"/>
      <c r="E30" s="255"/>
      <c r="F30" s="255"/>
      <c r="G30" s="255"/>
      <c r="H30" s="255"/>
      <c r="I30" s="255"/>
    </row>
    <row r="31" spans="1:9">
      <c r="A31" s="224" t="s">
        <v>143</v>
      </c>
      <c r="B31" s="254"/>
      <c r="C31" s="255"/>
      <c r="D31" s="255"/>
      <c r="E31" s="255"/>
      <c r="F31" s="255"/>
      <c r="G31" s="255"/>
      <c r="H31" s="255"/>
      <c r="I31" s="255"/>
    </row>
    <row r="32" spans="1:9">
      <c r="A32" s="133" t="s">
        <v>144</v>
      </c>
      <c r="B32" s="254"/>
      <c r="C32" s="255"/>
      <c r="D32" s="255"/>
      <c r="E32" s="255"/>
      <c r="F32" s="255"/>
      <c r="G32" s="255"/>
      <c r="H32" s="255"/>
      <c r="I32" s="255"/>
    </row>
    <row r="33" spans="1:15">
      <c r="A33" s="133"/>
      <c r="B33" s="254"/>
      <c r="C33" s="255"/>
      <c r="D33" s="255"/>
      <c r="E33" s="255"/>
      <c r="F33" s="255"/>
      <c r="G33" s="255"/>
      <c r="H33" s="255"/>
      <c r="I33" s="255"/>
    </row>
    <row r="34" spans="1:15">
      <c r="A34" s="235"/>
      <c r="B34" s="236" t="s">
        <v>3</v>
      </c>
      <c r="C34" s="316" t="s">
        <v>3</v>
      </c>
      <c r="D34" s="317"/>
      <c r="E34" s="318"/>
      <c r="F34" s="324" t="s">
        <v>250</v>
      </c>
      <c r="G34" s="298"/>
      <c r="H34" s="325"/>
      <c r="I34" s="286" t="s">
        <v>251</v>
      </c>
    </row>
    <row r="35" spans="1:15" ht="38.25">
      <c r="A35" s="237" t="s">
        <v>19</v>
      </c>
      <c r="B35" s="238"/>
      <c r="C35" s="239" t="s">
        <v>20</v>
      </c>
      <c r="D35" s="240" t="s">
        <v>245</v>
      </c>
      <c r="E35" s="240" t="s">
        <v>246</v>
      </c>
      <c r="F35" s="240" t="s">
        <v>252</v>
      </c>
      <c r="G35" s="240" t="s">
        <v>253</v>
      </c>
      <c r="H35" s="240" t="s">
        <v>18</v>
      </c>
      <c r="I35" s="287"/>
    </row>
    <row r="36" spans="1:15">
      <c r="A36" s="326" t="s">
        <v>247</v>
      </c>
      <c r="B36" s="327"/>
      <c r="C36" s="259" t="e">
        <f>$C$5*modelC!C86/modelC!$I86</f>
        <v>#REF!</v>
      </c>
      <c r="D36" s="259" t="e">
        <f>$C$5*modelC!D86/modelC!$I86</f>
        <v>#REF!</v>
      </c>
      <c r="E36" s="259" t="e">
        <f>$C$5*modelC!E86/modelC!$I86</f>
        <v>#REF!</v>
      </c>
      <c r="F36" s="259" t="e">
        <f>$C$5*modelC!F86/modelC!$I86</f>
        <v>#REF!</v>
      </c>
      <c r="G36" s="259" t="e">
        <f>$C$5*modelC!G86/modelC!$I86</f>
        <v>#REF!</v>
      </c>
      <c r="H36" s="259" t="e">
        <f>$C$5*modelC!H86/modelC!$I86</f>
        <v>#REF!</v>
      </c>
      <c r="I36" s="283" t="e">
        <f t="shared" ref="I36:I44" si="2">SUM(C36:H36)</f>
        <v>#REF!</v>
      </c>
      <c r="K36" s="337" t="s">
        <v>280</v>
      </c>
      <c r="L36" s="337"/>
      <c r="M36" s="337"/>
      <c r="N36" s="337"/>
      <c r="O36" s="337"/>
    </row>
    <row r="37" spans="1:15">
      <c r="A37" s="328" t="s">
        <v>248</v>
      </c>
      <c r="B37" s="329"/>
      <c r="C37" s="262" t="e">
        <f>$C$6*modelC!C86/modelC!$I86</f>
        <v>#REF!</v>
      </c>
      <c r="D37" s="262" t="e">
        <f>$C$6*modelC!D86/modelC!$I86</f>
        <v>#REF!</v>
      </c>
      <c r="E37" s="262" t="e">
        <f>$C$6*modelC!E86/modelC!$I86</f>
        <v>#REF!</v>
      </c>
      <c r="F37" s="262" t="e">
        <f>$C$6*modelC!F86/modelC!$I86</f>
        <v>#REF!</v>
      </c>
      <c r="G37" s="262" t="e">
        <f>$C$6*modelC!G86/modelC!$I86</f>
        <v>#REF!</v>
      </c>
      <c r="H37" s="262" t="e">
        <f>$C$6*modelC!H86/modelC!$I86</f>
        <v>#REF!</v>
      </c>
      <c r="I37" s="278" t="e">
        <f t="shared" si="2"/>
        <v>#REF!</v>
      </c>
      <c r="K37" s="337"/>
      <c r="L37" s="337"/>
      <c r="M37" s="337"/>
      <c r="N37" s="337"/>
      <c r="O37" s="337"/>
    </row>
    <row r="38" spans="1:15">
      <c r="A38" s="338" t="s">
        <v>14</v>
      </c>
      <c r="B38" s="339"/>
      <c r="C38" s="284" t="e">
        <f>$C$7*modelC!C86/modelC!$I86</f>
        <v>#REF!</v>
      </c>
      <c r="D38" s="284" t="e">
        <f>$C$7*modelC!D86/modelC!$I86</f>
        <v>#REF!</v>
      </c>
      <c r="E38" s="284" t="e">
        <f>$C$7*modelC!E86/modelC!$I86</f>
        <v>#REF!</v>
      </c>
      <c r="F38" s="284" t="e">
        <f>$C$7*modelC!F86/modelC!$I86</f>
        <v>#REF!</v>
      </c>
      <c r="G38" s="284" t="e">
        <f>$C$7*modelC!G86/modelC!$I86</f>
        <v>#REF!</v>
      </c>
      <c r="H38" s="284" t="e">
        <f>$C$7*modelC!H86/modelC!$I86</f>
        <v>#REF!</v>
      </c>
      <c r="I38" s="280" t="e">
        <f t="shared" si="2"/>
        <v>#REF!</v>
      </c>
      <c r="K38" s="337"/>
      <c r="L38" s="337"/>
      <c r="M38" s="337"/>
      <c r="N38" s="337"/>
      <c r="O38" s="337"/>
    </row>
    <row r="39" spans="1:15">
      <c r="A39" s="326" t="s">
        <v>247</v>
      </c>
      <c r="B39" s="327"/>
      <c r="C39" s="259" t="e">
        <f>$D$5*modelC!C87/modelC!$I87</f>
        <v>#REF!</v>
      </c>
      <c r="D39" s="259" t="e">
        <f>$D$5*modelC!D87/modelC!$I87</f>
        <v>#REF!</v>
      </c>
      <c r="E39" s="259" t="e">
        <f>$D$5*modelC!E87/modelC!$I87</f>
        <v>#REF!</v>
      </c>
      <c r="F39" s="259" t="e">
        <f>$D$5*modelC!F87/modelC!$I87</f>
        <v>#REF!</v>
      </c>
      <c r="G39" s="259" t="e">
        <f>$D$5*modelC!G87/modelC!$I87</f>
        <v>#REF!</v>
      </c>
      <c r="H39" s="259" t="e">
        <f>$D$5*modelC!H87/modelC!$I87</f>
        <v>#REF!</v>
      </c>
      <c r="I39" s="283" t="e">
        <f t="shared" si="2"/>
        <v>#REF!</v>
      </c>
      <c r="K39" s="337"/>
      <c r="L39" s="337"/>
      <c r="M39" s="337"/>
      <c r="N39" s="337"/>
      <c r="O39" s="337"/>
    </row>
    <row r="40" spans="1:15">
      <c r="A40" s="328" t="s">
        <v>248</v>
      </c>
      <c r="B40" s="329"/>
      <c r="C40" s="262" t="e">
        <f>$D$6*modelC!C87/modelC!$I87</f>
        <v>#REF!</v>
      </c>
      <c r="D40" s="262" t="e">
        <f>$D$6*modelC!D87/modelC!$I87</f>
        <v>#REF!</v>
      </c>
      <c r="E40" s="262" t="e">
        <f>$D$6*modelC!E87/modelC!$I87</f>
        <v>#REF!</v>
      </c>
      <c r="F40" s="262" t="e">
        <f>$D$6*modelC!F87/modelC!$I87</f>
        <v>#REF!</v>
      </c>
      <c r="G40" s="262" t="e">
        <f>$D$6*modelC!G87/modelC!$I87</f>
        <v>#REF!</v>
      </c>
      <c r="H40" s="262" t="e">
        <f>$D$6*modelC!H87/modelC!$I87</f>
        <v>#REF!</v>
      </c>
      <c r="I40" s="278" t="e">
        <f t="shared" si="2"/>
        <v>#REF!</v>
      </c>
      <c r="K40" s="337"/>
      <c r="L40" s="337"/>
      <c r="M40" s="337"/>
      <c r="N40" s="337"/>
      <c r="O40" s="337"/>
    </row>
    <row r="41" spans="1:15">
      <c r="A41" s="338" t="s">
        <v>14</v>
      </c>
      <c r="B41" s="339"/>
      <c r="C41" s="284" t="e">
        <f>$D$7*modelC!C87/modelC!$I87</f>
        <v>#REF!</v>
      </c>
      <c r="D41" s="284" t="e">
        <f>$D$7*modelC!D87/modelC!$I87</f>
        <v>#REF!</v>
      </c>
      <c r="E41" s="284" t="e">
        <f>$D$7*modelC!E87/modelC!$I87</f>
        <v>#REF!</v>
      </c>
      <c r="F41" s="284" t="e">
        <f>$D$7*modelC!F87/modelC!$I87</f>
        <v>#REF!</v>
      </c>
      <c r="G41" s="284" t="e">
        <f>$D$7*modelC!G87/modelC!$I87</f>
        <v>#REF!</v>
      </c>
      <c r="H41" s="284" t="e">
        <f>$D$7*modelC!H87/modelC!$I87</f>
        <v>#REF!</v>
      </c>
      <c r="I41" s="280" t="e">
        <f t="shared" si="2"/>
        <v>#REF!</v>
      </c>
      <c r="K41" s="337"/>
      <c r="L41" s="337"/>
      <c r="M41" s="337"/>
      <c r="N41" s="337"/>
      <c r="O41" s="337"/>
    </row>
    <row r="42" spans="1:15">
      <c r="A42" s="326" t="s">
        <v>247</v>
      </c>
      <c r="B42" s="327"/>
      <c r="C42" s="259" t="e">
        <f>$E$5*modelC!C88/modelC!$I88</f>
        <v>#REF!</v>
      </c>
      <c r="D42" s="259" t="e">
        <f>$E$5*modelC!D88/modelC!$I88</f>
        <v>#REF!</v>
      </c>
      <c r="E42" s="259" t="e">
        <f>$E$5*modelC!E88/modelC!$I88</f>
        <v>#REF!</v>
      </c>
      <c r="F42" s="259" t="e">
        <f>$E$5*modelC!F88/modelC!$I88</f>
        <v>#REF!</v>
      </c>
      <c r="G42" s="259" t="e">
        <f>$E$5*modelC!G88/modelC!$I88</f>
        <v>#REF!</v>
      </c>
      <c r="H42" s="259" t="e">
        <f>$E$5*modelC!H88/modelC!$I88</f>
        <v>#REF!</v>
      </c>
      <c r="I42" s="283" t="e">
        <f t="shared" si="2"/>
        <v>#REF!</v>
      </c>
    </row>
    <row r="43" spans="1:15">
      <c r="A43" s="328" t="s">
        <v>248</v>
      </c>
      <c r="B43" s="329"/>
      <c r="C43" s="262" t="e">
        <f>$E$6*modelC!C88/modelC!$I88</f>
        <v>#REF!</v>
      </c>
      <c r="D43" s="262" t="e">
        <f>$E$6*modelC!D88/modelC!$I88</f>
        <v>#REF!</v>
      </c>
      <c r="E43" s="262" t="e">
        <f>$E$6*modelC!E88/modelC!$I88</f>
        <v>#REF!</v>
      </c>
      <c r="F43" s="262" t="e">
        <f>$E$6*modelC!F88/modelC!$I88</f>
        <v>#REF!</v>
      </c>
      <c r="G43" s="262" t="e">
        <f>$E$6*modelC!G88/modelC!$I88</f>
        <v>#REF!</v>
      </c>
      <c r="H43" s="262" t="e">
        <f>$E$6*modelC!H88/modelC!$I88</f>
        <v>#REF!</v>
      </c>
      <c r="I43" s="278" t="e">
        <f t="shared" si="2"/>
        <v>#REF!</v>
      </c>
    </row>
    <row r="44" spans="1:15">
      <c r="A44" s="338" t="s">
        <v>14</v>
      </c>
      <c r="B44" s="339"/>
      <c r="C44" s="284" t="e">
        <f>$E$7*modelC!C88/modelC!$I88</f>
        <v>#REF!</v>
      </c>
      <c r="D44" s="284" t="e">
        <f>$E$7*modelC!D88/modelC!$I88</f>
        <v>#REF!</v>
      </c>
      <c r="E44" s="284" t="e">
        <f>$E$7*modelC!E88/modelC!$I88</f>
        <v>#REF!</v>
      </c>
      <c r="F44" s="284" t="e">
        <f>$E$7*modelC!F88/modelC!$I88</f>
        <v>#REF!</v>
      </c>
      <c r="G44" s="284" t="e">
        <f>$E$7*modelC!G88/modelC!$I88</f>
        <v>#REF!</v>
      </c>
      <c r="H44" s="284" t="e">
        <f>$E$7*modelC!H88/modelC!$I88</f>
        <v>#REF!</v>
      </c>
      <c r="I44" s="280" t="e">
        <f t="shared" si="2"/>
        <v>#REF!</v>
      </c>
    </row>
    <row r="45" spans="1:15">
      <c r="A45" s="133"/>
      <c r="B45" s="254"/>
      <c r="C45" s="255"/>
      <c r="D45" s="255"/>
      <c r="E45" s="255"/>
      <c r="F45" s="255"/>
      <c r="G45" s="255"/>
      <c r="H45" s="255"/>
      <c r="I45" s="255"/>
    </row>
    <row r="46" spans="1:15" ht="15.75">
      <c r="A46" s="126" t="s">
        <v>281</v>
      </c>
      <c r="B46" s="254"/>
      <c r="C46" s="255"/>
      <c r="D46" s="255"/>
      <c r="E46" s="255"/>
      <c r="F46" s="255"/>
      <c r="G46" s="255"/>
      <c r="H46" s="255"/>
      <c r="I46" s="255"/>
    </row>
    <row r="47" spans="1:15" ht="15.75">
      <c r="A47" s="126"/>
      <c r="B47" s="254"/>
      <c r="C47" s="255"/>
      <c r="D47" s="255"/>
      <c r="E47" s="255"/>
      <c r="F47" s="255"/>
      <c r="G47" s="255"/>
      <c r="H47" s="255"/>
      <c r="I47" s="255"/>
    </row>
    <row r="48" spans="1:15">
      <c r="A48" s="235"/>
      <c r="B48" s="236" t="s">
        <v>3</v>
      </c>
      <c r="C48" s="316" t="s">
        <v>3</v>
      </c>
      <c r="D48" s="317"/>
      <c r="E48" s="318"/>
      <c r="F48" s="324" t="s">
        <v>250</v>
      </c>
      <c r="G48" s="298"/>
      <c r="H48" s="325"/>
      <c r="I48" s="286" t="s">
        <v>251</v>
      </c>
    </row>
    <row r="49" spans="1:9" ht="38.25">
      <c r="A49" s="237" t="s">
        <v>19</v>
      </c>
      <c r="B49" s="238"/>
      <c r="C49" s="239" t="s">
        <v>20</v>
      </c>
      <c r="D49" s="240" t="s">
        <v>245</v>
      </c>
      <c r="E49" s="240" t="s">
        <v>246</v>
      </c>
      <c r="F49" s="240" t="s">
        <v>252</v>
      </c>
      <c r="G49" s="240" t="s">
        <v>253</v>
      </c>
      <c r="H49" s="240" t="s">
        <v>18</v>
      </c>
      <c r="I49" s="287"/>
    </row>
    <row r="50" spans="1:9">
      <c r="A50" s="326" t="s">
        <v>247</v>
      </c>
      <c r="B50" s="327"/>
      <c r="C50" s="259" t="e">
        <f>$C5*modelC!C$97/modelC!$I$86</f>
        <v>#REF!</v>
      </c>
      <c r="D50" s="259" t="e">
        <f>$C5*modelC!D$97/modelC!$I$86</f>
        <v>#REF!</v>
      </c>
      <c r="E50" s="259" t="e">
        <f>$C5*modelC!E$97/modelC!$I$86</f>
        <v>#REF!</v>
      </c>
      <c r="F50" s="259" t="e">
        <f>$C5*modelC!F$97/modelC!$I$86</f>
        <v>#REF!</v>
      </c>
      <c r="G50" s="259" t="e">
        <f>$C5*modelC!G$97/modelC!$I$86</f>
        <v>#REF!</v>
      </c>
      <c r="H50" s="259" t="e">
        <f>$C5*modelC!H$97/modelC!$I$86</f>
        <v>#REF!</v>
      </c>
      <c r="I50" s="283" t="e">
        <f t="shared" ref="I50:I61" si="3">SUM(C50:H50)</f>
        <v>#REF!</v>
      </c>
    </row>
    <row r="51" spans="1:9">
      <c r="A51" s="328" t="s">
        <v>248</v>
      </c>
      <c r="B51" s="329"/>
      <c r="C51" s="262" t="e">
        <f>$C6*modelC!C$97/modelC!$I$86</f>
        <v>#REF!</v>
      </c>
      <c r="D51" s="262" t="e">
        <f>$C6*modelC!D$97/modelC!$I$86</f>
        <v>#REF!</v>
      </c>
      <c r="E51" s="262" t="e">
        <f>$C6*modelC!E$97/modelC!$I$86</f>
        <v>#REF!</v>
      </c>
      <c r="F51" s="262" t="e">
        <f>$C6*modelC!F$97/modelC!$I$86</f>
        <v>#REF!</v>
      </c>
      <c r="G51" s="262" t="e">
        <f>$C6*modelC!G$97/modelC!$I$86</f>
        <v>#REF!</v>
      </c>
      <c r="H51" s="262" t="e">
        <f>$C6*modelC!H$97/modelC!$I$86</f>
        <v>#REF!</v>
      </c>
      <c r="I51" s="278" t="e">
        <f>SUM(C51:H51)</f>
        <v>#REF!</v>
      </c>
    </row>
    <row r="52" spans="1:9">
      <c r="A52" s="338" t="s">
        <v>14</v>
      </c>
      <c r="B52" s="339"/>
      <c r="C52" s="284" t="e">
        <f>$C7*modelC!C$97/modelC!$I$86</f>
        <v>#REF!</v>
      </c>
      <c r="D52" s="284" t="e">
        <f>$C7*modelC!D$97/modelC!$I$86</f>
        <v>#REF!</v>
      </c>
      <c r="E52" s="284" t="e">
        <f>$C7*modelC!E$97/modelC!$I$86</f>
        <v>#REF!</v>
      </c>
      <c r="F52" s="284" t="e">
        <f>$C7*modelC!F$97/modelC!$I$86</f>
        <v>#REF!</v>
      </c>
      <c r="G52" s="284" t="e">
        <f>$C7*modelC!G$97/modelC!$I$86</f>
        <v>#REF!</v>
      </c>
      <c r="H52" s="284" t="e">
        <f>$C7*modelC!H$97/modelC!$I$86</f>
        <v>#REF!</v>
      </c>
      <c r="I52" s="280" t="e">
        <f>SUM(C52:H52)</f>
        <v>#REF!</v>
      </c>
    </row>
    <row r="53" spans="1:9">
      <c r="A53" s="326" t="s">
        <v>247</v>
      </c>
      <c r="B53" s="327"/>
      <c r="C53" s="259" t="e">
        <f>$D5*modelC!C$98/modelC!$I$87</f>
        <v>#REF!</v>
      </c>
      <c r="D53" s="259" t="e">
        <f>$D5*modelC!D$98/modelC!$I$87</f>
        <v>#REF!</v>
      </c>
      <c r="E53" s="259" t="e">
        <f>$D5*modelC!E$98/modelC!$I$87</f>
        <v>#REF!</v>
      </c>
      <c r="F53" s="259" t="e">
        <f>$D5*modelC!F$98/modelC!$I$87</f>
        <v>#REF!</v>
      </c>
      <c r="G53" s="259" t="e">
        <f>$D5*modelC!G$98/modelC!$I$87</f>
        <v>#REF!</v>
      </c>
      <c r="H53" s="259" t="e">
        <f>$D5*modelC!H$98/modelC!$I$87</f>
        <v>#REF!</v>
      </c>
      <c r="I53" s="283" t="e">
        <f>SUM(C53:H53)</f>
        <v>#REF!</v>
      </c>
    </row>
    <row r="54" spans="1:9">
      <c r="A54" s="328" t="s">
        <v>248</v>
      </c>
      <c r="B54" s="329"/>
      <c r="C54" s="262" t="e">
        <f>$D6*modelC!C$98/modelC!$I$87</f>
        <v>#REF!</v>
      </c>
      <c r="D54" s="262" t="e">
        <f>$D6*modelC!D$98/modelC!$I$87</f>
        <v>#REF!</v>
      </c>
      <c r="E54" s="262" t="e">
        <f>$D6*modelC!E$98/modelC!$I$87</f>
        <v>#REF!</v>
      </c>
      <c r="F54" s="262" t="e">
        <f>$D6*modelC!F$98/modelC!$I$87</f>
        <v>#REF!</v>
      </c>
      <c r="G54" s="262" t="e">
        <f>$D6*modelC!G$98/modelC!$I$87</f>
        <v>#REF!</v>
      </c>
      <c r="H54" s="262" t="e">
        <f>$D6*modelC!H$98/modelC!$I$87</f>
        <v>#REF!</v>
      </c>
      <c r="I54" s="278" t="e">
        <f>SUM(C54:H54)</f>
        <v>#REF!</v>
      </c>
    </row>
    <row r="55" spans="1:9">
      <c r="A55" s="338" t="s">
        <v>14</v>
      </c>
      <c r="B55" s="339"/>
      <c r="C55" s="284" t="e">
        <f>$D7*modelC!C$98/modelC!$I$87</f>
        <v>#REF!</v>
      </c>
      <c r="D55" s="284" t="e">
        <f>$D7*modelC!D$98/modelC!$I$87</f>
        <v>#REF!</v>
      </c>
      <c r="E55" s="284" t="e">
        <f>$D7*modelC!E$98/modelC!$I$87</f>
        <v>#REF!</v>
      </c>
      <c r="F55" s="284" t="e">
        <f>$D7*modelC!F$98/modelC!$I$87</f>
        <v>#REF!</v>
      </c>
      <c r="G55" s="284" t="e">
        <f>$D7*modelC!G$98/modelC!$I$87</f>
        <v>#REF!</v>
      </c>
      <c r="H55" s="284" t="e">
        <f>$D7*modelC!H$98/modelC!$I$87</f>
        <v>#REF!</v>
      </c>
      <c r="I55" s="280" t="e">
        <f>SUM(C55:H55)</f>
        <v>#REF!</v>
      </c>
    </row>
    <row r="56" spans="1:9">
      <c r="A56" s="326" t="s">
        <v>247</v>
      </c>
      <c r="B56" s="327"/>
      <c r="C56" s="259" t="e">
        <f>$E5*modelC!C$99/modelC!$I$88</f>
        <v>#REF!</v>
      </c>
      <c r="D56" s="259" t="e">
        <f>$E5*modelC!D$99/modelC!$I$88</f>
        <v>#REF!</v>
      </c>
      <c r="E56" s="259" t="e">
        <f>$E5*modelC!E$99/modelC!$I$88</f>
        <v>#REF!</v>
      </c>
      <c r="F56" s="259" t="e">
        <f>$E5*modelC!F$99/modelC!$I$88</f>
        <v>#REF!</v>
      </c>
      <c r="G56" s="259" t="e">
        <f>$E5*modelC!G$99/modelC!$I$88</f>
        <v>#REF!</v>
      </c>
      <c r="H56" s="259" t="e">
        <f>$E5*modelC!H$99/modelC!$I$88</f>
        <v>#REF!</v>
      </c>
      <c r="I56" s="283" t="e">
        <f t="shared" si="3"/>
        <v>#REF!</v>
      </c>
    </row>
    <row r="57" spans="1:9">
      <c r="A57" s="328" t="s">
        <v>248</v>
      </c>
      <c r="B57" s="329"/>
      <c r="C57" s="262" t="e">
        <f>$E6*modelC!C$99/modelC!$I$88</f>
        <v>#REF!</v>
      </c>
      <c r="D57" s="262" t="e">
        <f>$E6*modelC!D$99/modelC!$I$88</f>
        <v>#REF!</v>
      </c>
      <c r="E57" s="262" t="e">
        <f>$E6*modelC!E$99/modelC!$I$88</f>
        <v>#REF!</v>
      </c>
      <c r="F57" s="262" t="e">
        <f>$E6*modelC!F$99/modelC!$I$88</f>
        <v>#REF!</v>
      </c>
      <c r="G57" s="262" t="e">
        <f>$E6*modelC!G$99/modelC!$I$88</f>
        <v>#REF!</v>
      </c>
      <c r="H57" s="262" t="e">
        <f>$E6*modelC!H$99/modelC!$I$88</f>
        <v>#REF!</v>
      </c>
      <c r="I57" s="278" t="e">
        <f t="shared" si="3"/>
        <v>#REF!</v>
      </c>
    </row>
    <row r="58" spans="1:9">
      <c r="A58" s="338" t="s">
        <v>14</v>
      </c>
      <c r="B58" s="339"/>
      <c r="C58" s="284" t="e">
        <f>$E7*modelC!C$99/modelC!$I$88</f>
        <v>#REF!</v>
      </c>
      <c r="D58" s="284" t="e">
        <f>$E7*modelC!D$99/modelC!$I$88</f>
        <v>#REF!</v>
      </c>
      <c r="E58" s="284" t="e">
        <f>$E7*modelC!E$99/modelC!$I$88</f>
        <v>#REF!</v>
      </c>
      <c r="F58" s="284" t="e">
        <f>$E7*modelC!F$99/modelC!$I$88</f>
        <v>#REF!</v>
      </c>
      <c r="G58" s="284" t="e">
        <f>$E7*modelC!G$99/modelC!$I$88</f>
        <v>#REF!</v>
      </c>
      <c r="H58" s="284" t="e">
        <f>$E7*modelC!H$99/modelC!$I$88</f>
        <v>#REF!</v>
      </c>
      <c r="I58" s="280" t="e">
        <f t="shared" si="3"/>
        <v>#REF!</v>
      </c>
    </row>
    <row r="59" spans="1:9">
      <c r="A59" s="326" t="s">
        <v>282</v>
      </c>
      <c r="B59" s="327"/>
      <c r="C59" s="259" t="e">
        <f t="shared" ref="C59:H61" si="4">C50+C53+C56</f>
        <v>#REF!</v>
      </c>
      <c r="D59" s="259" t="e">
        <f t="shared" si="4"/>
        <v>#REF!</v>
      </c>
      <c r="E59" s="259" t="e">
        <f t="shared" si="4"/>
        <v>#REF!</v>
      </c>
      <c r="F59" s="259" t="e">
        <f t="shared" si="4"/>
        <v>#REF!</v>
      </c>
      <c r="G59" s="259" t="e">
        <f t="shared" si="4"/>
        <v>#REF!</v>
      </c>
      <c r="H59" s="259" t="e">
        <f t="shared" si="4"/>
        <v>#REF!</v>
      </c>
      <c r="I59" s="283" t="e">
        <f t="shared" si="3"/>
        <v>#REF!</v>
      </c>
    </row>
    <row r="60" spans="1:9">
      <c r="A60" s="328" t="s">
        <v>283</v>
      </c>
      <c r="B60" s="329"/>
      <c r="C60" s="262" t="e">
        <f t="shared" si="4"/>
        <v>#REF!</v>
      </c>
      <c r="D60" s="262" t="e">
        <f t="shared" si="4"/>
        <v>#REF!</v>
      </c>
      <c r="E60" s="262" t="e">
        <f t="shared" si="4"/>
        <v>#REF!</v>
      </c>
      <c r="F60" s="262" t="e">
        <f t="shared" si="4"/>
        <v>#REF!</v>
      </c>
      <c r="G60" s="262" t="e">
        <f t="shared" si="4"/>
        <v>#REF!</v>
      </c>
      <c r="H60" s="262" t="e">
        <f t="shared" si="4"/>
        <v>#REF!</v>
      </c>
      <c r="I60" s="278" t="e">
        <f t="shared" si="3"/>
        <v>#REF!</v>
      </c>
    </row>
    <row r="61" spans="1:9">
      <c r="A61" s="338" t="s">
        <v>284</v>
      </c>
      <c r="B61" s="339"/>
      <c r="C61" s="284" t="e">
        <f t="shared" si="4"/>
        <v>#REF!</v>
      </c>
      <c r="D61" s="284" t="e">
        <f t="shared" si="4"/>
        <v>#REF!</v>
      </c>
      <c r="E61" s="284" t="e">
        <f t="shared" si="4"/>
        <v>#REF!</v>
      </c>
      <c r="F61" s="284" t="e">
        <f t="shared" si="4"/>
        <v>#REF!</v>
      </c>
      <c r="G61" s="284" t="e">
        <f t="shared" si="4"/>
        <v>#REF!</v>
      </c>
      <c r="H61" s="284" t="e">
        <f t="shared" si="4"/>
        <v>#REF!</v>
      </c>
      <c r="I61" s="280" t="e">
        <f t="shared" si="3"/>
        <v>#REF!</v>
      </c>
    </row>
    <row r="62" spans="1:9" ht="15.75">
      <c r="A62" s="126"/>
      <c r="B62" s="254"/>
      <c r="C62" s="255"/>
      <c r="D62" s="255"/>
      <c r="E62" s="255"/>
      <c r="F62" s="255"/>
      <c r="G62" s="255"/>
      <c r="H62" s="255"/>
      <c r="I62" s="255"/>
    </row>
    <row r="63" spans="1:9" ht="15.75">
      <c r="A63" s="80" t="s">
        <v>285</v>
      </c>
      <c r="B63" s="220"/>
      <c r="C63" s="220"/>
      <c r="D63" s="220"/>
      <c r="E63" s="220"/>
      <c r="F63" s="220"/>
      <c r="G63" s="220"/>
      <c r="H63" s="220"/>
      <c r="I63" s="220"/>
    </row>
    <row r="64" spans="1:9">
      <c r="A64" s="220"/>
      <c r="B64" s="220"/>
      <c r="C64" s="220"/>
      <c r="D64" s="220"/>
      <c r="E64" s="220"/>
      <c r="F64" s="220"/>
      <c r="G64" s="220"/>
      <c r="H64" s="220"/>
      <c r="I64" s="220"/>
    </row>
    <row r="65" spans="1:12">
      <c r="A65" s="235"/>
      <c r="B65" s="236" t="s">
        <v>3</v>
      </c>
      <c r="C65" s="316" t="s">
        <v>3</v>
      </c>
      <c r="D65" s="317"/>
      <c r="E65" s="318"/>
      <c r="F65" s="324" t="s">
        <v>250</v>
      </c>
      <c r="G65" s="298"/>
      <c r="H65" s="325"/>
      <c r="I65" s="286" t="s">
        <v>251</v>
      </c>
    </row>
    <row r="66" spans="1:12" ht="38.25">
      <c r="A66" s="237" t="s">
        <v>3</v>
      </c>
      <c r="B66" s="238"/>
      <c r="C66" s="239" t="s">
        <v>20</v>
      </c>
      <c r="D66" s="240" t="s">
        <v>245</v>
      </c>
      <c r="E66" s="240" t="s">
        <v>286</v>
      </c>
      <c r="F66" s="240" t="s">
        <v>252</v>
      </c>
      <c r="G66" s="240" t="s">
        <v>253</v>
      </c>
      <c r="H66" s="240" t="s">
        <v>18</v>
      </c>
      <c r="I66" s="287"/>
    </row>
    <row r="67" spans="1:12">
      <c r="A67" s="326" t="s">
        <v>20</v>
      </c>
      <c r="B67" s="327"/>
      <c r="C67" s="277" t="e">
        <f t="shared" ref="C67:H67" si="5">SUM(C36:C38)</f>
        <v>#REF!</v>
      </c>
      <c r="D67" s="277" t="e">
        <f t="shared" si="5"/>
        <v>#REF!</v>
      </c>
      <c r="E67" s="277" t="e">
        <f t="shared" si="5"/>
        <v>#REF!</v>
      </c>
      <c r="F67" s="262" t="e">
        <f t="shared" si="5"/>
        <v>#REF!</v>
      </c>
      <c r="G67" s="262" t="e">
        <f t="shared" si="5"/>
        <v>#REF!</v>
      </c>
      <c r="H67" s="262" t="e">
        <f t="shared" si="5"/>
        <v>#REF!</v>
      </c>
      <c r="I67" s="278" t="e">
        <f t="shared" ref="I67:I72" si="6">SUM(C67:H67)</f>
        <v>#REF!</v>
      </c>
      <c r="K67" s="30" t="s">
        <v>26</v>
      </c>
      <c r="L67" s="30" t="s">
        <v>26</v>
      </c>
    </row>
    <row r="68" spans="1:12">
      <c r="A68" s="328" t="s">
        <v>245</v>
      </c>
      <c r="B68" s="329"/>
      <c r="C68" s="261" t="e">
        <f t="shared" ref="C68:H68" si="7">SUM(C39:C41)</f>
        <v>#REF!</v>
      </c>
      <c r="D68" s="262" t="e">
        <f t="shared" si="7"/>
        <v>#REF!</v>
      </c>
      <c r="E68" s="262" t="e">
        <f t="shared" si="7"/>
        <v>#REF!</v>
      </c>
      <c r="F68" s="262" t="e">
        <f t="shared" si="7"/>
        <v>#REF!</v>
      </c>
      <c r="G68" s="262" t="e">
        <f t="shared" si="7"/>
        <v>#REF!</v>
      </c>
      <c r="H68" s="262" t="e">
        <f t="shared" si="7"/>
        <v>#REF!</v>
      </c>
      <c r="I68" s="278" t="e">
        <f t="shared" si="6"/>
        <v>#REF!</v>
      </c>
    </row>
    <row r="69" spans="1:12">
      <c r="A69" s="328" t="s">
        <v>287</v>
      </c>
      <c r="B69" s="329"/>
      <c r="C69" s="261" t="e">
        <f t="shared" ref="C69:H69" si="8">SUM(C42:C44)</f>
        <v>#REF!</v>
      </c>
      <c r="D69" s="262" t="e">
        <f t="shared" si="8"/>
        <v>#REF!</v>
      </c>
      <c r="E69" s="262" t="e">
        <f t="shared" si="8"/>
        <v>#REF!</v>
      </c>
      <c r="F69" s="262" t="e">
        <f t="shared" si="8"/>
        <v>#REF!</v>
      </c>
      <c r="G69" s="262" t="e">
        <f t="shared" si="8"/>
        <v>#REF!</v>
      </c>
      <c r="H69" s="262" t="e">
        <f t="shared" si="8"/>
        <v>#REF!</v>
      </c>
      <c r="I69" s="278" t="e">
        <f t="shared" si="6"/>
        <v>#REF!</v>
      </c>
    </row>
    <row r="70" spans="1:12">
      <c r="A70" s="243" t="s">
        <v>254</v>
      </c>
      <c r="B70" s="244"/>
      <c r="C70" s="262" t="e">
        <f t="shared" ref="C70:H70" si="9">SUM(C50:C58)</f>
        <v>#REF!</v>
      </c>
      <c r="D70" s="262" t="e">
        <f t="shared" si="9"/>
        <v>#REF!</v>
      </c>
      <c r="E70" s="262" t="e">
        <f t="shared" si="9"/>
        <v>#REF!</v>
      </c>
      <c r="F70" s="262" t="e">
        <f t="shared" si="9"/>
        <v>#REF!</v>
      </c>
      <c r="G70" s="262" t="e">
        <f t="shared" si="9"/>
        <v>#REF!</v>
      </c>
      <c r="H70" s="262" t="e">
        <f t="shared" si="9"/>
        <v>#REF!</v>
      </c>
      <c r="I70" s="278" t="e">
        <f t="shared" si="6"/>
        <v>#REF!</v>
      </c>
    </row>
    <row r="71" spans="1:12">
      <c r="A71" s="332" t="s">
        <v>90</v>
      </c>
      <c r="B71" s="333"/>
      <c r="C71" s="266" t="e">
        <f t="shared" ref="C71:H71" si="10">C18</f>
        <v>#REF!</v>
      </c>
      <c r="D71" s="266" t="e">
        <f t="shared" si="10"/>
        <v>#REF!</v>
      </c>
      <c r="E71" s="266" t="e">
        <f t="shared" si="10"/>
        <v>#REF!</v>
      </c>
      <c r="F71" s="266" t="e">
        <f t="shared" si="10"/>
        <v>#REF!</v>
      </c>
      <c r="G71" s="266" t="e">
        <f t="shared" si="10"/>
        <v>#REF!</v>
      </c>
      <c r="H71" s="266" t="e">
        <f t="shared" si="10"/>
        <v>#REF!</v>
      </c>
      <c r="I71" s="279" t="e">
        <f t="shared" si="6"/>
        <v>#REF!</v>
      </c>
    </row>
    <row r="72" spans="1:12">
      <c r="A72" s="330" t="s">
        <v>87</v>
      </c>
      <c r="B72" s="331"/>
      <c r="C72" s="272" t="e">
        <f t="shared" ref="C72:H72" si="11">SUM(C67:C71)</f>
        <v>#REF!</v>
      </c>
      <c r="D72" s="270" t="e">
        <f t="shared" si="11"/>
        <v>#REF!</v>
      </c>
      <c r="E72" s="270" t="e">
        <f t="shared" si="11"/>
        <v>#REF!</v>
      </c>
      <c r="F72" s="270" t="e">
        <f t="shared" si="11"/>
        <v>#REF!</v>
      </c>
      <c r="G72" s="270" t="e">
        <f t="shared" si="11"/>
        <v>#REF!</v>
      </c>
      <c r="H72" s="270" t="e">
        <f t="shared" si="11"/>
        <v>#REF!</v>
      </c>
      <c r="I72" s="280" t="e">
        <f t="shared" si="6"/>
        <v>#REF!</v>
      </c>
    </row>
    <row r="74" spans="1:12" ht="15.75">
      <c r="A74" s="80" t="s">
        <v>288</v>
      </c>
      <c r="B74" s="220"/>
      <c r="C74" s="220"/>
      <c r="D74" s="220"/>
      <c r="E74" s="220"/>
      <c r="F74" s="220"/>
      <c r="G74" s="220"/>
      <c r="H74" s="220"/>
      <c r="I74" s="220"/>
    </row>
    <row r="75" spans="1:12">
      <c r="A75" s="220"/>
      <c r="B75" s="220"/>
      <c r="C75" s="220"/>
      <c r="D75" s="220"/>
      <c r="E75" s="220"/>
      <c r="F75" s="220"/>
      <c r="G75" s="220"/>
      <c r="H75" s="220"/>
      <c r="I75" s="220"/>
    </row>
    <row r="76" spans="1:12">
      <c r="A76" s="235"/>
      <c r="B76" s="236" t="s">
        <v>3</v>
      </c>
      <c r="C76" s="316" t="s">
        <v>3</v>
      </c>
      <c r="D76" s="317"/>
      <c r="E76" s="318"/>
      <c r="F76" s="324" t="s">
        <v>250</v>
      </c>
      <c r="G76" s="298"/>
      <c r="H76" s="325"/>
      <c r="I76" s="286" t="s">
        <v>251</v>
      </c>
    </row>
    <row r="77" spans="1:12" ht="38.25">
      <c r="A77" s="237" t="s">
        <v>3</v>
      </c>
      <c r="B77" s="238"/>
      <c r="C77" s="239" t="s">
        <v>247</v>
      </c>
      <c r="D77" s="240" t="s">
        <v>248</v>
      </c>
      <c r="E77" s="240" t="s">
        <v>14</v>
      </c>
      <c r="F77" s="240" t="s">
        <v>252</v>
      </c>
      <c r="G77" s="240" t="s">
        <v>253</v>
      </c>
      <c r="H77" s="240" t="s">
        <v>18</v>
      </c>
      <c r="I77" s="287"/>
    </row>
    <row r="78" spans="1:12">
      <c r="A78" s="326" t="s">
        <v>20</v>
      </c>
      <c r="B78" s="327"/>
      <c r="C78" s="277" t="e">
        <f t="shared" ref="C78:H80" si="12">C59</f>
        <v>#REF!</v>
      </c>
      <c r="D78" s="277" t="e">
        <f t="shared" si="12"/>
        <v>#REF!</v>
      </c>
      <c r="E78" s="277" t="e">
        <f t="shared" si="12"/>
        <v>#REF!</v>
      </c>
      <c r="F78" s="262" t="e">
        <f t="shared" si="12"/>
        <v>#REF!</v>
      </c>
      <c r="G78" s="262" t="e">
        <f t="shared" si="12"/>
        <v>#REF!</v>
      </c>
      <c r="H78" s="262" t="e">
        <f t="shared" si="12"/>
        <v>#REF!</v>
      </c>
      <c r="I78" s="278" t="e">
        <f>SUM(C78:H78)</f>
        <v>#REF!</v>
      </c>
    </row>
    <row r="79" spans="1:12">
      <c r="A79" s="328" t="s">
        <v>245</v>
      </c>
      <c r="B79" s="329"/>
      <c r="C79" s="262" t="e">
        <f t="shared" si="12"/>
        <v>#REF!</v>
      </c>
      <c r="D79" s="262" t="e">
        <f t="shared" si="12"/>
        <v>#REF!</v>
      </c>
      <c r="E79" s="262" t="e">
        <f t="shared" si="12"/>
        <v>#REF!</v>
      </c>
      <c r="F79" s="262" t="e">
        <f t="shared" si="12"/>
        <v>#REF!</v>
      </c>
      <c r="G79" s="262" t="e">
        <f t="shared" si="12"/>
        <v>#REF!</v>
      </c>
      <c r="H79" s="262" t="e">
        <f t="shared" si="12"/>
        <v>#REF!</v>
      </c>
      <c r="I79" s="278" t="e">
        <f>SUM(C79:H79)</f>
        <v>#REF!</v>
      </c>
    </row>
    <row r="80" spans="1:12">
      <c r="A80" s="328" t="s">
        <v>287</v>
      </c>
      <c r="B80" s="329"/>
      <c r="C80" s="262" t="e">
        <f t="shared" si="12"/>
        <v>#REF!</v>
      </c>
      <c r="D80" s="262" t="e">
        <f t="shared" si="12"/>
        <v>#REF!</v>
      </c>
      <c r="E80" s="262" t="e">
        <f t="shared" si="12"/>
        <v>#REF!</v>
      </c>
      <c r="F80" s="262" t="e">
        <f t="shared" si="12"/>
        <v>#REF!</v>
      </c>
      <c r="G80" s="262" t="e">
        <f t="shared" si="12"/>
        <v>#REF!</v>
      </c>
      <c r="H80" s="262" t="e">
        <f t="shared" si="12"/>
        <v>#REF!</v>
      </c>
      <c r="I80" s="278" t="e">
        <f>SUM(C80:H80)</f>
        <v>#REF!</v>
      </c>
    </row>
    <row r="81" spans="1:9">
      <c r="A81" s="330" t="s">
        <v>87</v>
      </c>
      <c r="B81" s="331"/>
      <c r="C81" s="276" t="e">
        <f t="shared" ref="C81:H81" si="13">SUM(C78:C80)</f>
        <v>#REF!</v>
      </c>
      <c r="D81" s="274" t="e">
        <f t="shared" si="13"/>
        <v>#REF!</v>
      </c>
      <c r="E81" s="274" t="e">
        <f t="shared" si="13"/>
        <v>#REF!</v>
      </c>
      <c r="F81" s="274" t="e">
        <f t="shared" si="13"/>
        <v>#REF!</v>
      </c>
      <c r="G81" s="274" t="e">
        <f t="shared" si="13"/>
        <v>#REF!</v>
      </c>
      <c r="H81" s="274" t="e">
        <f t="shared" si="13"/>
        <v>#REF!</v>
      </c>
      <c r="I81" s="281" t="e">
        <f>SUM(C81:H81)</f>
        <v>#REF!</v>
      </c>
    </row>
  </sheetData>
  <mergeCells count="66">
    <mergeCell ref="K36:O41"/>
    <mergeCell ref="C3:E3"/>
    <mergeCell ref="F3:F4"/>
    <mergeCell ref="G3:G4"/>
    <mergeCell ref="H3:H4"/>
    <mergeCell ref="C12:E12"/>
    <mergeCell ref="F12:H12"/>
    <mergeCell ref="I12:I13"/>
    <mergeCell ref="C34:E34"/>
    <mergeCell ref="F34:H34"/>
    <mergeCell ref="F23:H23"/>
    <mergeCell ref="I23:I24"/>
    <mergeCell ref="C23:E23"/>
    <mergeCell ref="I34:I35"/>
    <mergeCell ref="A5:B5"/>
    <mergeCell ref="A6:B6"/>
    <mergeCell ref="A7:B7"/>
    <mergeCell ref="A8:B8"/>
    <mergeCell ref="A14:B14"/>
    <mergeCell ref="A15:B15"/>
    <mergeCell ref="A36:B36"/>
    <mergeCell ref="A16:B16"/>
    <mergeCell ref="A18:B18"/>
    <mergeCell ref="A19:B19"/>
    <mergeCell ref="A25:B25"/>
    <mergeCell ref="A26:B26"/>
    <mergeCell ref="A27:B27"/>
    <mergeCell ref="A28:B28"/>
    <mergeCell ref="I48:I49"/>
    <mergeCell ref="A50:B50"/>
    <mergeCell ref="A37:B37"/>
    <mergeCell ref="A38:B38"/>
    <mergeCell ref="A39:B39"/>
    <mergeCell ref="A40:B40"/>
    <mergeCell ref="A41:B41"/>
    <mergeCell ref="A42:B42"/>
    <mergeCell ref="A56:B56"/>
    <mergeCell ref="A43:B43"/>
    <mergeCell ref="A44:B44"/>
    <mergeCell ref="C48:E48"/>
    <mergeCell ref="F48:H48"/>
    <mergeCell ref="A51:B51"/>
    <mergeCell ref="A52:B52"/>
    <mergeCell ref="A53:B53"/>
    <mergeCell ref="A54:B54"/>
    <mergeCell ref="A55:B55"/>
    <mergeCell ref="A71:B71"/>
    <mergeCell ref="A57:B57"/>
    <mergeCell ref="A58:B58"/>
    <mergeCell ref="A59:B59"/>
    <mergeCell ref="A60:B60"/>
    <mergeCell ref="A61:B61"/>
    <mergeCell ref="F65:H65"/>
    <mergeCell ref="I65:I66"/>
    <mergeCell ref="A67:B67"/>
    <mergeCell ref="A68:B68"/>
    <mergeCell ref="A69:B69"/>
    <mergeCell ref="C65:E65"/>
    <mergeCell ref="A72:B72"/>
    <mergeCell ref="C76:E76"/>
    <mergeCell ref="F76:H76"/>
    <mergeCell ref="A81:B81"/>
    <mergeCell ref="I76:I77"/>
    <mergeCell ref="A78:B78"/>
    <mergeCell ref="A79:B79"/>
    <mergeCell ref="A80:B80"/>
  </mergeCells>
  <phoneticPr fontId="9" type="noConversion"/>
  <pageMargins left="0.78740157499999996" right="0.78740157499999996" top="0.984251969" bottom="0.984251969" header="0.4921259845" footer="0.492125984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81"/>
  <sheetViews>
    <sheetView topLeftCell="A51" workbookViewId="0">
      <selection activeCell="C55" sqref="C55"/>
    </sheetView>
  </sheetViews>
  <sheetFormatPr defaultColWidth="11.42578125" defaultRowHeight="12.75"/>
  <sheetData>
    <row r="1" spans="1:9" ht="15.75">
      <c r="A1" s="80" t="s">
        <v>226</v>
      </c>
      <c r="B1" s="220"/>
      <c r="C1" s="220"/>
      <c r="D1" s="220"/>
      <c r="E1" s="220"/>
      <c r="F1" s="220"/>
      <c r="G1" s="220"/>
      <c r="H1" s="220"/>
      <c r="I1" s="220"/>
    </row>
    <row r="2" spans="1:9">
      <c r="A2" s="220"/>
      <c r="B2" s="220"/>
      <c r="C2" s="220"/>
      <c r="D2" s="220"/>
      <c r="E2" s="220"/>
      <c r="F2" s="220"/>
      <c r="G2" s="220"/>
      <c r="H2" s="220"/>
      <c r="I2" s="220"/>
    </row>
    <row r="3" spans="1:9">
      <c r="A3" s="235"/>
      <c r="B3" s="236" t="s">
        <v>3</v>
      </c>
      <c r="C3" s="316" t="s">
        <v>3</v>
      </c>
      <c r="D3" s="317"/>
      <c r="E3" s="318"/>
      <c r="F3" s="319" t="s">
        <v>243</v>
      </c>
      <c r="G3" s="298" t="s">
        <v>5</v>
      </c>
      <c r="H3" s="322" t="s">
        <v>244</v>
      </c>
      <c r="I3" s="220"/>
    </row>
    <row r="4" spans="1:9" ht="25.5">
      <c r="A4" s="237" t="s">
        <v>19</v>
      </c>
      <c r="B4" s="238"/>
      <c r="C4" s="239" t="s">
        <v>20</v>
      </c>
      <c r="D4" s="240" t="s">
        <v>245</v>
      </c>
      <c r="E4" s="240" t="s">
        <v>246</v>
      </c>
      <c r="F4" s="320"/>
      <c r="G4" s="321"/>
      <c r="H4" s="323"/>
      <c r="I4" s="220"/>
    </row>
    <row r="5" spans="1:9">
      <c r="A5" s="326" t="s">
        <v>247</v>
      </c>
      <c r="B5" s="327"/>
      <c r="C5" s="241" t="e">
        <f>#REF!</f>
        <v>#REF!</v>
      </c>
      <c r="D5" s="241" t="e">
        <f>#REF!</f>
        <v>#REF!</v>
      </c>
      <c r="E5" s="241" t="e">
        <f>#REF!</f>
        <v>#REF!</v>
      </c>
      <c r="F5" s="241" t="e">
        <f>SUM(C5:E5)</f>
        <v>#REF!</v>
      </c>
      <c r="G5" s="241" t="e">
        <f>#REF!</f>
        <v>#REF!</v>
      </c>
      <c r="H5" s="242" t="e">
        <f>F5+G5</f>
        <v>#REF!</v>
      </c>
      <c r="I5" s="220"/>
    </row>
    <row r="6" spans="1:9">
      <c r="A6" s="328" t="s">
        <v>248</v>
      </c>
      <c r="B6" s="329"/>
      <c r="C6" s="241" t="e">
        <f>#REF!</f>
        <v>#REF!</v>
      </c>
      <c r="D6" s="241" t="e">
        <f>#REF!</f>
        <v>#REF!</v>
      </c>
      <c r="E6" s="241" t="e">
        <f>#REF!</f>
        <v>#REF!</v>
      </c>
      <c r="F6" s="241" t="e">
        <f>SUM(C6:E6)</f>
        <v>#REF!</v>
      </c>
      <c r="G6" s="241" t="e">
        <f>#REF!</f>
        <v>#REF!</v>
      </c>
      <c r="H6" s="242" t="e">
        <f>F6+G6</f>
        <v>#REF!</v>
      </c>
      <c r="I6" s="220"/>
    </row>
    <row r="7" spans="1:9">
      <c r="A7" s="328" t="s">
        <v>14</v>
      </c>
      <c r="B7" s="329"/>
      <c r="C7" s="241" t="e">
        <f>#REF!</f>
        <v>#REF!</v>
      </c>
      <c r="D7" s="241" t="e">
        <f>#REF!</f>
        <v>#REF!</v>
      </c>
      <c r="E7" s="241" t="e">
        <f>#REF!</f>
        <v>#REF!</v>
      </c>
      <c r="F7" s="241" t="e">
        <f>SUM(C7:E7)</f>
        <v>#REF!</v>
      </c>
      <c r="G7" s="241" t="e">
        <f>#REF!</f>
        <v>#REF!</v>
      </c>
      <c r="H7" s="245" t="e">
        <f>F7+G7</f>
        <v>#REF!</v>
      </c>
      <c r="I7" s="220"/>
    </row>
    <row r="8" spans="1:9">
      <c r="A8" s="330" t="s">
        <v>27</v>
      </c>
      <c r="B8" s="331"/>
      <c r="C8" s="246" t="e">
        <f>SUM(C5:C7)</f>
        <v>#REF!</v>
      </c>
      <c r="D8" s="247" t="e">
        <f>SUM(D5:D7)</f>
        <v>#REF!</v>
      </c>
      <c r="E8" s="247" t="e">
        <f>SUM(E5:E7)</f>
        <v>#REF!</v>
      </c>
      <c r="F8" s="247" t="e">
        <f>SUM(F5:F7)</f>
        <v>#REF!</v>
      </c>
      <c r="G8" s="247" t="e">
        <f>SUM(G5:G7)</f>
        <v>#REF!</v>
      </c>
      <c r="H8" s="248" t="e">
        <f>SUM(C8:G8)</f>
        <v>#REF!</v>
      </c>
      <c r="I8" s="220"/>
    </row>
    <row r="9" spans="1:9">
      <c r="A9" s="220"/>
      <c r="B9" s="220"/>
      <c r="C9" s="220"/>
      <c r="D9" s="220"/>
      <c r="E9" s="220"/>
      <c r="F9" s="220"/>
      <c r="G9" s="220"/>
      <c r="H9" s="220"/>
      <c r="I9" s="220"/>
    </row>
    <row r="10" spans="1:9" ht="15.75">
      <c r="A10" s="80" t="s">
        <v>249</v>
      </c>
      <c r="B10" s="220"/>
      <c r="C10" s="220"/>
      <c r="D10" s="220"/>
      <c r="E10" s="220"/>
      <c r="F10" s="220"/>
      <c r="G10" s="220"/>
      <c r="H10" s="220"/>
      <c r="I10" s="220"/>
    </row>
    <row r="11" spans="1:9">
      <c r="A11" s="220"/>
      <c r="B11" s="220"/>
      <c r="C11" s="220"/>
      <c r="D11" s="220"/>
      <c r="E11" s="220"/>
      <c r="F11" s="220"/>
      <c r="G11" s="220"/>
      <c r="H11" s="220"/>
      <c r="I11" s="220"/>
    </row>
    <row r="12" spans="1:9">
      <c r="A12" s="235"/>
      <c r="B12" s="236" t="s">
        <v>3</v>
      </c>
      <c r="C12" s="316" t="s">
        <v>3</v>
      </c>
      <c r="D12" s="317"/>
      <c r="E12" s="318"/>
      <c r="F12" s="324" t="s">
        <v>250</v>
      </c>
      <c r="G12" s="298"/>
      <c r="H12" s="325"/>
      <c r="I12" s="286" t="s">
        <v>251</v>
      </c>
    </row>
    <row r="13" spans="1:9" ht="38.25">
      <c r="A13" s="237" t="s">
        <v>19</v>
      </c>
      <c r="B13" s="238"/>
      <c r="C13" s="239" t="s">
        <v>20</v>
      </c>
      <c r="D13" s="240" t="s">
        <v>245</v>
      </c>
      <c r="E13" s="240" t="s">
        <v>246</v>
      </c>
      <c r="F13" s="240" t="s">
        <v>252</v>
      </c>
      <c r="G13" s="240" t="s">
        <v>253</v>
      </c>
      <c r="H13" s="240" t="s">
        <v>18</v>
      </c>
      <c r="I13" s="287"/>
    </row>
    <row r="14" spans="1:9">
      <c r="A14" s="326" t="s">
        <v>247</v>
      </c>
      <c r="B14" s="327"/>
      <c r="C14" s="249" t="e">
        <f>#REF!</f>
        <v>#REF!</v>
      </c>
      <c r="D14" s="249" t="e">
        <f>#REF!</f>
        <v>#REF!</v>
      </c>
      <c r="E14" s="249" t="e">
        <f>#REF!</f>
        <v>#REF!</v>
      </c>
      <c r="F14" s="250" t="e">
        <f>#REF!</f>
        <v>#REF!</v>
      </c>
      <c r="G14" s="250" t="e">
        <f>#REF!</f>
        <v>#REF!</v>
      </c>
      <c r="H14" s="250" t="e">
        <f>#REF!</f>
        <v>#REF!</v>
      </c>
      <c r="I14" s="242" t="e">
        <f>#REF!</f>
        <v>#REF!</v>
      </c>
    </row>
    <row r="15" spans="1:9">
      <c r="A15" s="328" t="s">
        <v>248</v>
      </c>
      <c r="B15" s="329"/>
      <c r="C15" s="250" t="e">
        <f>#REF!</f>
        <v>#REF!</v>
      </c>
      <c r="D15" s="250" t="e">
        <f>#REF!</f>
        <v>#REF!</v>
      </c>
      <c r="E15" s="250" t="e">
        <f>#REF!</f>
        <v>#REF!</v>
      </c>
      <c r="F15" s="250" t="e">
        <f>#REF!</f>
        <v>#REF!</v>
      </c>
      <c r="G15" s="250" t="e">
        <f>#REF!</f>
        <v>#REF!</v>
      </c>
      <c r="H15" s="250" t="e">
        <f>#REF!</f>
        <v>#REF!</v>
      </c>
      <c r="I15" s="242" t="e">
        <f>#REF!</f>
        <v>#REF!</v>
      </c>
    </row>
    <row r="16" spans="1:9">
      <c r="A16" s="328" t="s">
        <v>14</v>
      </c>
      <c r="B16" s="329"/>
      <c r="C16" s="250" t="e">
        <f>#REF!</f>
        <v>#REF!</v>
      </c>
      <c r="D16" s="250" t="e">
        <f>#REF!</f>
        <v>#REF!</v>
      </c>
      <c r="E16" s="250" t="e">
        <f>#REF!</f>
        <v>#REF!</v>
      </c>
      <c r="F16" s="250" t="e">
        <f>#REF!</f>
        <v>#REF!</v>
      </c>
      <c r="G16" s="250" t="e">
        <f>#REF!</f>
        <v>#REF!</v>
      </c>
      <c r="H16" s="250" t="e">
        <f>#REF!</f>
        <v>#REF!</v>
      </c>
      <c r="I16" s="242" t="e">
        <f>#REF!</f>
        <v>#REF!</v>
      </c>
    </row>
    <row r="17" spans="1:9">
      <c r="A17" s="243" t="s">
        <v>254</v>
      </c>
      <c r="B17" s="244"/>
      <c r="C17" s="250" t="e">
        <f>#REF!</f>
        <v>#REF!</v>
      </c>
      <c r="D17" s="250" t="e">
        <f>#REF!</f>
        <v>#REF!</v>
      </c>
      <c r="E17" s="250" t="e">
        <f>#REF!</f>
        <v>#REF!</v>
      </c>
      <c r="F17" s="250" t="e">
        <f>#REF!</f>
        <v>#REF!</v>
      </c>
      <c r="G17" s="250" t="e">
        <f>#REF!</f>
        <v>#REF!</v>
      </c>
      <c r="H17" s="250" t="e">
        <f>#REF!</f>
        <v>#REF!</v>
      </c>
      <c r="I17" s="242" t="e">
        <f>#REF!</f>
        <v>#REF!</v>
      </c>
    </row>
    <row r="18" spans="1:9">
      <c r="A18" s="332" t="s">
        <v>90</v>
      </c>
      <c r="B18" s="333"/>
      <c r="C18" s="251" t="e">
        <f>#REF!</f>
        <v>#REF!</v>
      </c>
      <c r="D18" s="251" t="e">
        <f>#REF!</f>
        <v>#REF!</v>
      </c>
      <c r="E18" s="251" t="e">
        <f>#REF!</f>
        <v>#REF!</v>
      </c>
      <c r="F18" s="251" t="e">
        <f>#REF!</f>
        <v>#REF!</v>
      </c>
      <c r="G18" s="251" t="e">
        <f>#REF!</f>
        <v>#REF!</v>
      </c>
      <c r="H18" s="251" t="e">
        <f>#REF!</f>
        <v>#REF!</v>
      </c>
      <c r="I18" s="245" t="e">
        <f>#REF!</f>
        <v>#REF!</v>
      </c>
    </row>
    <row r="19" spans="1:9">
      <c r="A19" s="330" t="s">
        <v>87</v>
      </c>
      <c r="B19" s="331"/>
      <c r="C19" s="252" t="e">
        <f t="shared" ref="C19:I19" si="0">SUM(C14:C18)</f>
        <v>#REF!</v>
      </c>
      <c r="D19" s="253" t="e">
        <f t="shared" si="0"/>
        <v>#REF!</v>
      </c>
      <c r="E19" s="253" t="e">
        <f t="shared" si="0"/>
        <v>#REF!</v>
      </c>
      <c r="F19" s="253" t="e">
        <f t="shared" si="0"/>
        <v>#REF!</v>
      </c>
      <c r="G19" s="253" t="e">
        <f t="shared" si="0"/>
        <v>#REF!</v>
      </c>
      <c r="H19" s="253" t="e">
        <f t="shared" si="0"/>
        <v>#REF!</v>
      </c>
      <c r="I19" s="248" t="e">
        <f t="shared" si="0"/>
        <v>#REF!</v>
      </c>
    </row>
    <row r="21" spans="1:9" ht="15.75">
      <c r="A21" s="80" t="s">
        <v>255</v>
      </c>
      <c r="B21" s="220"/>
      <c r="C21" s="220"/>
      <c r="D21" s="220"/>
      <c r="E21" s="220"/>
      <c r="F21" s="220"/>
      <c r="G21" s="220"/>
      <c r="H21" s="220"/>
      <c r="I21" s="220"/>
    </row>
    <row r="22" spans="1:9">
      <c r="A22" s="220"/>
      <c r="B22" s="220"/>
      <c r="C22" s="220"/>
      <c r="D22" s="220"/>
      <c r="E22" s="220"/>
      <c r="F22" s="220"/>
      <c r="G22" s="220"/>
      <c r="H22" s="220"/>
      <c r="I22" s="220"/>
    </row>
    <row r="23" spans="1:9">
      <c r="A23" s="235"/>
      <c r="B23" s="236" t="s">
        <v>3</v>
      </c>
      <c r="C23" s="316" t="s">
        <v>3</v>
      </c>
      <c r="D23" s="317"/>
      <c r="E23" s="318"/>
      <c r="F23" s="324" t="s">
        <v>250</v>
      </c>
      <c r="G23" s="298"/>
      <c r="H23" s="325"/>
      <c r="I23" s="286" t="s">
        <v>251</v>
      </c>
    </row>
    <row r="24" spans="1:9" ht="38.25">
      <c r="A24" s="237" t="s">
        <v>19</v>
      </c>
      <c r="B24" s="238"/>
      <c r="C24" s="239" t="s">
        <v>20</v>
      </c>
      <c r="D24" s="240" t="s">
        <v>245</v>
      </c>
      <c r="E24" s="240" t="s">
        <v>246</v>
      </c>
      <c r="F24" s="240" t="s">
        <v>252</v>
      </c>
      <c r="G24" s="240" t="s">
        <v>253</v>
      </c>
      <c r="H24" s="240" t="s">
        <v>18</v>
      </c>
      <c r="I24" s="287"/>
    </row>
    <row r="25" spans="1:9">
      <c r="A25" s="326" t="s">
        <v>247</v>
      </c>
      <c r="B25" s="327"/>
      <c r="C25" s="249" t="e">
        <f>#REF!</f>
        <v>#REF!</v>
      </c>
      <c r="D25" s="249" t="e">
        <f>#REF!</f>
        <v>#REF!</v>
      </c>
      <c r="E25" s="249" t="e">
        <f>#REF!</f>
        <v>#REF!</v>
      </c>
      <c r="F25" s="250" t="e">
        <f>#REF!</f>
        <v>#REF!</v>
      </c>
      <c r="G25" s="250" t="e">
        <f>#REF!</f>
        <v>#REF!</v>
      </c>
      <c r="H25" s="250" t="e">
        <f>#REF!</f>
        <v>#REF!</v>
      </c>
      <c r="I25" s="242" t="e">
        <f>SUM(C25:H25)</f>
        <v>#REF!</v>
      </c>
    </row>
    <row r="26" spans="1:9">
      <c r="A26" s="328" t="s">
        <v>248</v>
      </c>
      <c r="B26" s="329"/>
      <c r="C26" s="250" t="e">
        <f>#REF!</f>
        <v>#REF!</v>
      </c>
      <c r="D26" s="250" t="e">
        <f>#REF!</f>
        <v>#REF!</v>
      </c>
      <c r="E26" s="250" t="e">
        <f>#REF!</f>
        <v>#REF!</v>
      </c>
      <c r="F26" s="250" t="e">
        <f>#REF!</f>
        <v>#REF!</v>
      </c>
      <c r="G26" s="250" t="e">
        <f>#REF!</f>
        <v>#REF!</v>
      </c>
      <c r="H26" s="250" t="e">
        <f>#REF!</f>
        <v>#REF!</v>
      </c>
      <c r="I26" s="242" t="e">
        <f>SUM(C26:H26)</f>
        <v>#REF!</v>
      </c>
    </row>
    <row r="27" spans="1:9">
      <c r="A27" s="332" t="s">
        <v>14</v>
      </c>
      <c r="B27" s="333"/>
      <c r="C27" s="251" t="e">
        <f>#REF!</f>
        <v>#REF!</v>
      </c>
      <c r="D27" s="251" t="e">
        <f>#REF!</f>
        <v>#REF!</v>
      </c>
      <c r="E27" s="251" t="e">
        <f>#REF!</f>
        <v>#REF!</v>
      </c>
      <c r="F27" s="251" t="e">
        <f>#REF!</f>
        <v>#REF!</v>
      </c>
      <c r="G27" s="251" t="e">
        <f>#REF!</f>
        <v>#REF!</v>
      </c>
      <c r="H27" s="251" t="e">
        <f>#REF!</f>
        <v>#REF!</v>
      </c>
      <c r="I27" s="245" t="e">
        <f>SUM(C27:H27)</f>
        <v>#REF!</v>
      </c>
    </row>
    <row r="28" spans="1:9">
      <c r="A28" s="330" t="s">
        <v>27</v>
      </c>
      <c r="B28" s="331"/>
      <c r="C28" s="252" t="e">
        <f t="shared" ref="C28:I28" si="1">SUM(C25:C27)</f>
        <v>#REF!</v>
      </c>
      <c r="D28" s="253" t="e">
        <f t="shared" si="1"/>
        <v>#REF!</v>
      </c>
      <c r="E28" s="253" t="e">
        <f t="shared" si="1"/>
        <v>#REF!</v>
      </c>
      <c r="F28" s="253" t="e">
        <f t="shared" si="1"/>
        <v>#REF!</v>
      </c>
      <c r="G28" s="253" t="e">
        <f t="shared" si="1"/>
        <v>#REF!</v>
      </c>
      <c r="H28" s="253" t="e">
        <f t="shared" si="1"/>
        <v>#REF!</v>
      </c>
      <c r="I28" s="248" t="e">
        <f t="shared" si="1"/>
        <v>#REF!</v>
      </c>
    </row>
    <row r="29" spans="1:9">
      <c r="A29" s="254"/>
      <c r="B29" s="254"/>
      <c r="C29" s="255"/>
      <c r="D29" s="255"/>
      <c r="E29" s="255"/>
      <c r="F29" s="255"/>
      <c r="G29" s="255"/>
      <c r="H29" s="255"/>
      <c r="I29" s="255"/>
    </row>
    <row r="30" spans="1:9" ht="15.75">
      <c r="A30" s="126" t="s">
        <v>289</v>
      </c>
      <c r="B30" s="254"/>
      <c r="C30" s="255"/>
      <c r="D30" s="255"/>
      <c r="E30" s="255"/>
      <c r="F30" s="255"/>
      <c r="G30" s="255"/>
      <c r="H30" s="255"/>
      <c r="I30" s="255"/>
    </row>
    <row r="31" spans="1:9">
      <c r="A31" s="224" t="s">
        <v>149</v>
      </c>
      <c r="B31" s="254"/>
      <c r="C31" s="255"/>
      <c r="D31" s="255"/>
      <c r="E31" s="255"/>
      <c r="F31" s="255"/>
      <c r="G31" s="255"/>
      <c r="H31" s="255"/>
      <c r="I31" s="255"/>
    </row>
    <row r="32" spans="1:9">
      <c r="A32" s="133" t="s">
        <v>150</v>
      </c>
      <c r="B32" s="254"/>
      <c r="C32" s="255"/>
      <c r="D32" s="255"/>
      <c r="E32" s="255"/>
      <c r="F32" s="255"/>
      <c r="G32" s="255"/>
      <c r="H32" s="255"/>
      <c r="I32" s="255"/>
    </row>
    <row r="33" spans="1:15">
      <c r="A33" s="133"/>
      <c r="B33" s="254"/>
      <c r="C33" s="255"/>
      <c r="D33" s="255"/>
      <c r="E33" s="255"/>
      <c r="F33" s="255"/>
      <c r="G33" s="255"/>
      <c r="H33" s="255"/>
      <c r="I33" s="255"/>
    </row>
    <row r="34" spans="1:15">
      <c r="A34" s="235"/>
      <c r="B34" s="236" t="s">
        <v>3</v>
      </c>
      <c r="C34" s="316" t="s">
        <v>3</v>
      </c>
      <c r="D34" s="317"/>
      <c r="E34" s="318"/>
      <c r="F34" s="324" t="s">
        <v>250</v>
      </c>
      <c r="G34" s="298"/>
      <c r="H34" s="325"/>
      <c r="I34" s="286" t="s">
        <v>251</v>
      </c>
    </row>
    <row r="35" spans="1:15" ht="38.25">
      <c r="A35" s="237" t="s">
        <v>19</v>
      </c>
      <c r="B35" s="238"/>
      <c r="C35" s="239" t="s">
        <v>20</v>
      </c>
      <c r="D35" s="240" t="s">
        <v>245</v>
      </c>
      <c r="E35" s="240" t="s">
        <v>246</v>
      </c>
      <c r="F35" s="240" t="s">
        <v>252</v>
      </c>
      <c r="G35" s="240" t="s">
        <v>253</v>
      </c>
      <c r="H35" s="240" t="s">
        <v>18</v>
      </c>
      <c r="I35" s="287"/>
    </row>
    <row r="36" spans="1:15">
      <c r="A36" s="326" t="s">
        <v>247</v>
      </c>
      <c r="B36" s="327"/>
      <c r="C36" s="259" t="e">
        <f t="shared" ref="C36:H36" si="2">$C$5*C14/$I14</f>
        <v>#REF!</v>
      </c>
      <c r="D36" s="259" t="e">
        <f t="shared" si="2"/>
        <v>#REF!</v>
      </c>
      <c r="E36" s="259" t="e">
        <f t="shared" si="2"/>
        <v>#REF!</v>
      </c>
      <c r="F36" s="259" t="e">
        <f t="shared" si="2"/>
        <v>#REF!</v>
      </c>
      <c r="G36" s="259" t="e">
        <f t="shared" si="2"/>
        <v>#REF!</v>
      </c>
      <c r="H36" s="259" t="e">
        <f t="shared" si="2"/>
        <v>#REF!</v>
      </c>
      <c r="I36" s="283" t="e">
        <f t="shared" ref="I36:I44" si="3">SUM(C36:H36)</f>
        <v>#REF!</v>
      </c>
      <c r="K36" s="337" t="s">
        <v>290</v>
      </c>
      <c r="L36" s="337"/>
      <c r="M36" s="337"/>
      <c r="N36" s="337"/>
      <c r="O36" s="337"/>
    </row>
    <row r="37" spans="1:15">
      <c r="A37" s="328" t="s">
        <v>248</v>
      </c>
      <c r="B37" s="329"/>
      <c r="C37" s="262" t="e">
        <f t="shared" ref="C37:H37" si="4">$C$6*C15/$I15</f>
        <v>#REF!</v>
      </c>
      <c r="D37" s="262" t="e">
        <f t="shared" si="4"/>
        <v>#REF!</v>
      </c>
      <c r="E37" s="262" t="e">
        <f t="shared" si="4"/>
        <v>#REF!</v>
      </c>
      <c r="F37" s="262" t="e">
        <f t="shared" si="4"/>
        <v>#REF!</v>
      </c>
      <c r="G37" s="262" t="e">
        <f t="shared" si="4"/>
        <v>#REF!</v>
      </c>
      <c r="H37" s="262" t="e">
        <f t="shared" si="4"/>
        <v>#REF!</v>
      </c>
      <c r="I37" s="278" t="e">
        <f t="shared" si="3"/>
        <v>#REF!</v>
      </c>
      <c r="K37" s="337"/>
      <c r="L37" s="337"/>
      <c r="M37" s="337"/>
      <c r="N37" s="337"/>
      <c r="O37" s="337"/>
    </row>
    <row r="38" spans="1:15">
      <c r="A38" s="338" t="s">
        <v>14</v>
      </c>
      <c r="B38" s="339"/>
      <c r="C38" s="284" t="e">
        <f t="shared" ref="C38:H38" si="5">$C$7*C16/$I16</f>
        <v>#REF!</v>
      </c>
      <c r="D38" s="284" t="e">
        <f t="shared" si="5"/>
        <v>#REF!</v>
      </c>
      <c r="E38" s="284" t="e">
        <f t="shared" si="5"/>
        <v>#REF!</v>
      </c>
      <c r="F38" s="284" t="e">
        <f t="shared" si="5"/>
        <v>#REF!</v>
      </c>
      <c r="G38" s="284" t="e">
        <f t="shared" si="5"/>
        <v>#REF!</v>
      </c>
      <c r="H38" s="284" t="e">
        <f t="shared" si="5"/>
        <v>#REF!</v>
      </c>
      <c r="I38" s="280" t="e">
        <f t="shared" si="3"/>
        <v>#REF!</v>
      </c>
      <c r="K38" s="337"/>
      <c r="L38" s="337"/>
      <c r="M38" s="337"/>
      <c r="N38" s="337"/>
      <c r="O38" s="337"/>
    </row>
    <row r="39" spans="1:15">
      <c r="A39" s="326" t="s">
        <v>247</v>
      </c>
      <c r="B39" s="327"/>
      <c r="C39" s="259" t="e">
        <f t="shared" ref="C39:H39" si="6">$D$5*C14/$I14</f>
        <v>#REF!</v>
      </c>
      <c r="D39" s="259" t="e">
        <f t="shared" si="6"/>
        <v>#REF!</v>
      </c>
      <c r="E39" s="259" t="e">
        <f t="shared" si="6"/>
        <v>#REF!</v>
      </c>
      <c r="F39" s="259" t="e">
        <f t="shared" si="6"/>
        <v>#REF!</v>
      </c>
      <c r="G39" s="259" t="e">
        <f t="shared" si="6"/>
        <v>#REF!</v>
      </c>
      <c r="H39" s="259" t="e">
        <f t="shared" si="6"/>
        <v>#REF!</v>
      </c>
      <c r="I39" s="283" t="e">
        <f t="shared" si="3"/>
        <v>#REF!</v>
      </c>
      <c r="K39" s="337"/>
      <c r="L39" s="337"/>
      <c r="M39" s="337"/>
      <c r="N39" s="337"/>
      <c r="O39" s="337"/>
    </row>
    <row r="40" spans="1:15">
      <c r="A40" s="328" t="s">
        <v>248</v>
      </c>
      <c r="B40" s="329"/>
      <c r="C40" s="262" t="e">
        <f t="shared" ref="C40:H40" si="7">$D$6*C15/$I15</f>
        <v>#REF!</v>
      </c>
      <c r="D40" s="262" t="e">
        <f t="shared" si="7"/>
        <v>#REF!</v>
      </c>
      <c r="E40" s="262" t="e">
        <f t="shared" si="7"/>
        <v>#REF!</v>
      </c>
      <c r="F40" s="262" t="e">
        <f t="shared" si="7"/>
        <v>#REF!</v>
      </c>
      <c r="G40" s="262" t="e">
        <f t="shared" si="7"/>
        <v>#REF!</v>
      </c>
      <c r="H40" s="262" t="e">
        <f t="shared" si="7"/>
        <v>#REF!</v>
      </c>
      <c r="I40" s="278" t="e">
        <f t="shared" si="3"/>
        <v>#REF!</v>
      </c>
      <c r="K40" s="337"/>
      <c r="L40" s="337"/>
      <c r="M40" s="337"/>
      <c r="N40" s="337"/>
      <c r="O40" s="337"/>
    </row>
    <row r="41" spans="1:15">
      <c r="A41" s="338" t="s">
        <v>14</v>
      </c>
      <c r="B41" s="339"/>
      <c r="C41" s="284" t="e">
        <f t="shared" ref="C41:H41" si="8">$D$7*C16/$I16</f>
        <v>#REF!</v>
      </c>
      <c r="D41" s="284" t="e">
        <f t="shared" si="8"/>
        <v>#REF!</v>
      </c>
      <c r="E41" s="284" t="e">
        <f t="shared" si="8"/>
        <v>#REF!</v>
      </c>
      <c r="F41" s="284" t="e">
        <f t="shared" si="8"/>
        <v>#REF!</v>
      </c>
      <c r="G41" s="284" t="e">
        <f t="shared" si="8"/>
        <v>#REF!</v>
      </c>
      <c r="H41" s="284" t="e">
        <f t="shared" si="8"/>
        <v>#REF!</v>
      </c>
      <c r="I41" s="280" t="e">
        <f t="shared" si="3"/>
        <v>#REF!</v>
      </c>
      <c r="K41" s="337"/>
      <c r="L41" s="337"/>
      <c r="M41" s="337"/>
      <c r="N41" s="337"/>
      <c r="O41" s="337"/>
    </row>
    <row r="42" spans="1:15">
      <c r="A42" s="326" t="s">
        <v>247</v>
      </c>
      <c r="B42" s="327"/>
      <c r="C42" s="259" t="e">
        <f t="shared" ref="C42:H42" si="9">$E$5*C14/$I14</f>
        <v>#REF!</v>
      </c>
      <c r="D42" s="259" t="e">
        <f t="shared" si="9"/>
        <v>#REF!</v>
      </c>
      <c r="E42" s="259" t="e">
        <f t="shared" si="9"/>
        <v>#REF!</v>
      </c>
      <c r="F42" s="259" t="e">
        <f t="shared" si="9"/>
        <v>#REF!</v>
      </c>
      <c r="G42" s="259" t="e">
        <f t="shared" si="9"/>
        <v>#REF!</v>
      </c>
      <c r="H42" s="259" t="e">
        <f t="shared" si="9"/>
        <v>#REF!</v>
      </c>
      <c r="I42" s="283" t="e">
        <f t="shared" si="3"/>
        <v>#REF!</v>
      </c>
    </row>
    <row r="43" spans="1:15">
      <c r="A43" s="328" t="s">
        <v>248</v>
      </c>
      <c r="B43" s="329"/>
      <c r="C43" s="262" t="e">
        <f t="shared" ref="C43:H43" si="10">$E$6*C15/$I15</f>
        <v>#REF!</v>
      </c>
      <c r="D43" s="262" t="e">
        <f t="shared" si="10"/>
        <v>#REF!</v>
      </c>
      <c r="E43" s="262" t="e">
        <f t="shared" si="10"/>
        <v>#REF!</v>
      </c>
      <c r="F43" s="262" t="e">
        <f t="shared" si="10"/>
        <v>#REF!</v>
      </c>
      <c r="G43" s="262" t="e">
        <f t="shared" si="10"/>
        <v>#REF!</v>
      </c>
      <c r="H43" s="262" t="e">
        <f t="shared" si="10"/>
        <v>#REF!</v>
      </c>
      <c r="I43" s="278" t="e">
        <f t="shared" si="3"/>
        <v>#REF!</v>
      </c>
    </row>
    <row r="44" spans="1:15">
      <c r="A44" s="338" t="s">
        <v>14</v>
      </c>
      <c r="B44" s="339"/>
      <c r="C44" s="284" t="e">
        <f t="shared" ref="C44:H44" si="11">$E$7*C16/$I16</f>
        <v>#REF!</v>
      </c>
      <c r="D44" s="284" t="e">
        <f t="shared" si="11"/>
        <v>#REF!</v>
      </c>
      <c r="E44" s="284" t="e">
        <f t="shared" si="11"/>
        <v>#REF!</v>
      </c>
      <c r="F44" s="284" t="e">
        <f t="shared" si="11"/>
        <v>#REF!</v>
      </c>
      <c r="G44" s="284" t="e">
        <f t="shared" si="11"/>
        <v>#REF!</v>
      </c>
      <c r="H44" s="284" t="e">
        <f t="shared" si="11"/>
        <v>#REF!</v>
      </c>
      <c r="I44" s="280" t="e">
        <f t="shared" si="3"/>
        <v>#REF!</v>
      </c>
    </row>
    <row r="45" spans="1:15">
      <c r="A45" s="133"/>
      <c r="B45" s="254"/>
      <c r="C45" s="255"/>
      <c r="D45" s="255"/>
      <c r="E45" s="255"/>
      <c r="F45" s="255"/>
      <c r="G45" s="255"/>
      <c r="H45" s="255"/>
      <c r="I45" s="255"/>
    </row>
    <row r="46" spans="1:15" ht="15.75">
      <c r="A46" s="126" t="s">
        <v>291</v>
      </c>
      <c r="B46" s="254"/>
      <c r="C46" s="255"/>
      <c r="D46" s="255"/>
      <c r="E46" s="255"/>
      <c r="F46" s="255"/>
      <c r="G46" s="255"/>
      <c r="H46" s="255"/>
      <c r="I46" s="255"/>
    </row>
    <row r="47" spans="1:15" ht="15.75">
      <c r="A47" s="126"/>
      <c r="B47" s="254"/>
      <c r="C47" s="255"/>
      <c r="D47" s="255"/>
      <c r="E47" s="255"/>
      <c r="F47" s="255"/>
      <c r="G47" s="255"/>
      <c r="H47" s="255"/>
      <c r="I47" s="255"/>
    </row>
    <row r="48" spans="1:15">
      <c r="A48" s="235"/>
      <c r="B48" s="236" t="s">
        <v>3</v>
      </c>
      <c r="C48" s="316" t="s">
        <v>3</v>
      </c>
      <c r="D48" s="317"/>
      <c r="E48" s="318"/>
      <c r="F48" s="324" t="s">
        <v>250</v>
      </c>
      <c r="G48" s="298"/>
      <c r="H48" s="325"/>
      <c r="I48" s="286" t="s">
        <v>251</v>
      </c>
    </row>
    <row r="49" spans="1:9" ht="38.25">
      <c r="A49" s="237" t="s">
        <v>19</v>
      </c>
      <c r="B49" s="238"/>
      <c r="C49" s="239" t="s">
        <v>12</v>
      </c>
      <c r="D49" s="240" t="s">
        <v>245</v>
      </c>
      <c r="E49" s="240" t="s">
        <v>246</v>
      </c>
      <c r="F49" s="240" t="s">
        <v>252</v>
      </c>
      <c r="G49" s="240" t="s">
        <v>253</v>
      </c>
      <c r="H49" s="240" t="s">
        <v>18</v>
      </c>
      <c r="I49" s="287"/>
    </row>
    <row r="50" spans="1:9">
      <c r="A50" s="326" t="s">
        <v>247</v>
      </c>
      <c r="B50" s="327"/>
      <c r="C50" s="259" t="e">
        <f t="shared" ref="C50:H50" si="12">$C$5*C25/$I14</f>
        <v>#REF!</v>
      </c>
      <c r="D50" s="259" t="e">
        <f t="shared" si="12"/>
        <v>#REF!</v>
      </c>
      <c r="E50" s="259" t="e">
        <f t="shared" si="12"/>
        <v>#REF!</v>
      </c>
      <c r="F50" s="259" t="e">
        <f t="shared" si="12"/>
        <v>#REF!</v>
      </c>
      <c r="G50" s="259" t="e">
        <f t="shared" si="12"/>
        <v>#REF!</v>
      </c>
      <c r="H50" s="259" t="e">
        <f t="shared" si="12"/>
        <v>#REF!</v>
      </c>
      <c r="I50" s="283" t="e">
        <f t="shared" ref="I50:I61" si="13">SUM(C50:H50)</f>
        <v>#REF!</v>
      </c>
    </row>
    <row r="51" spans="1:9">
      <c r="A51" s="328" t="s">
        <v>248</v>
      </c>
      <c r="B51" s="329"/>
      <c r="C51" s="262" t="e">
        <f t="shared" ref="C51:H51" si="14">$C$6*C26/$I15</f>
        <v>#REF!</v>
      </c>
      <c r="D51" s="262" t="e">
        <f t="shared" si="14"/>
        <v>#REF!</v>
      </c>
      <c r="E51" s="262" t="e">
        <f t="shared" si="14"/>
        <v>#REF!</v>
      </c>
      <c r="F51" s="262" t="e">
        <f t="shared" si="14"/>
        <v>#REF!</v>
      </c>
      <c r="G51" s="262" t="e">
        <f t="shared" si="14"/>
        <v>#REF!</v>
      </c>
      <c r="H51" s="262" t="e">
        <f t="shared" si="14"/>
        <v>#REF!</v>
      </c>
      <c r="I51" s="278" t="e">
        <f t="shared" si="13"/>
        <v>#REF!</v>
      </c>
    </row>
    <row r="52" spans="1:9">
      <c r="A52" s="338" t="s">
        <v>14</v>
      </c>
      <c r="B52" s="339"/>
      <c r="C52" s="284" t="e">
        <f t="shared" ref="C52:H52" si="15">$C$7*C27/$I16</f>
        <v>#REF!</v>
      </c>
      <c r="D52" s="284" t="e">
        <f t="shared" si="15"/>
        <v>#REF!</v>
      </c>
      <c r="E52" s="284" t="e">
        <f t="shared" si="15"/>
        <v>#REF!</v>
      </c>
      <c r="F52" s="284" t="e">
        <f t="shared" si="15"/>
        <v>#REF!</v>
      </c>
      <c r="G52" s="284" t="e">
        <f t="shared" si="15"/>
        <v>#REF!</v>
      </c>
      <c r="H52" s="284" t="e">
        <f t="shared" si="15"/>
        <v>#REF!</v>
      </c>
      <c r="I52" s="280" t="e">
        <f t="shared" si="13"/>
        <v>#REF!</v>
      </c>
    </row>
    <row r="53" spans="1:9">
      <c r="A53" s="326" t="s">
        <v>247</v>
      </c>
      <c r="B53" s="327"/>
      <c r="C53" s="259" t="e">
        <f t="shared" ref="C53:H53" si="16">$D$5*C25/$I14</f>
        <v>#REF!</v>
      </c>
      <c r="D53" s="259" t="e">
        <f t="shared" si="16"/>
        <v>#REF!</v>
      </c>
      <c r="E53" s="259" t="e">
        <f t="shared" si="16"/>
        <v>#REF!</v>
      </c>
      <c r="F53" s="259" t="e">
        <f t="shared" si="16"/>
        <v>#REF!</v>
      </c>
      <c r="G53" s="259" t="e">
        <f t="shared" si="16"/>
        <v>#REF!</v>
      </c>
      <c r="H53" s="259" t="e">
        <f t="shared" si="16"/>
        <v>#REF!</v>
      </c>
      <c r="I53" s="283" t="e">
        <f t="shared" si="13"/>
        <v>#REF!</v>
      </c>
    </row>
    <row r="54" spans="1:9">
      <c r="A54" s="328" t="s">
        <v>248</v>
      </c>
      <c r="B54" s="329"/>
      <c r="C54" s="262" t="e">
        <f t="shared" ref="C54:H54" si="17">$D$6*C26/$I15</f>
        <v>#REF!</v>
      </c>
      <c r="D54" s="262" t="e">
        <f t="shared" si="17"/>
        <v>#REF!</v>
      </c>
      <c r="E54" s="262" t="e">
        <f t="shared" si="17"/>
        <v>#REF!</v>
      </c>
      <c r="F54" s="262" t="e">
        <f t="shared" si="17"/>
        <v>#REF!</v>
      </c>
      <c r="G54" s="262" t="e">
        <f t="shared" si="17"/>
        <v>#REF!</v>
      </c>
      <c r="H54" s="262" t="e">
        <f t="shared" si="17"/>
        <v>#REF!</v>
      </c>
      <c r="I54" s="278" t="e">
        <f t="shared" si="13"/>
        <v>#REF!</v>
      </c>
    </row>
    <row r="55" spans="1:9">
      <c r="A55" s="338" t="s">
        <v>14</v>
      </c>
      <c r="B55" s="339"/>
      <c r="C55" s="284" t="e">
        <f t="shared" ref="C55:H55" si="18">$D$7*C27/$I16</f>
        <v>#REF!</v>
      </c>
      <c r="D55" s="284" t="e">
        <f t="shared" si="18"/>
        <v>#REF!</v>
      </c>
      <c r="E55" s="284" t="e">
        <f t="shared" si="18"/>
        <v>#REF!</v>
      </c>
      <c r="F55" s="284" t="e">
        <f t="shared" si="18"/>
        <v>#REF!</v>
      </c>
      <c r="G55" s="284" t="e">
        <f t="shared" si="18"/>
        <v>#REF!</v>
      </c>
      <c r="H55" s="284" t="e">
        <f t="shared" si="18"/>
        <v>#REF!</v>
      </c>
      <c r="I55" s="280" t="e">
        <f t="shared" si="13"/>
        <v>#REF!</v>
      </c>
    </row>
    <row r="56" spans="1:9">
      <c r="A56" s="326" t="s">
        <v>247</v>
      </c>
      <c r="B56" s="327"/>
      <c r="C56" s="259" t="e">
        <f t="shared" ref="C56:H56" si="19">$E$5*C25/$I14</f>
        <v>#REF!</v>
      </c>
      <c r="D56" s="259" t="e">
        <f t="shared" si="19"/>
        <v>#REF!</v>
      </c>
      <c r="E56" s="259" t="e">
        <f t="shared" si="19"/>
        <v>#REF!</v>
      </c>
      <c r="F56" s="259" t="e">
        <f t="shared" si="19"/>
        <v>#REF!</v>
      </c>
      <c r="G56" s="259" t="e">
        <f t="shared" si="19"/>
        <v>#REF!</v>
      </c>
      <c r="H56" s="259" t="e">
        <f t="shared" si="19"/>
        <v>#REF!</v>
      </c>
      <c r="I56" s="283" t="e">
        <f t="shared" si="13"/>
        <v>#REF!</v>
      </c>
    </row>
    <row r="57" spans="1:9">
      <c r="A57" s="328" t="s">
        <v>248</v>
      </c>
      <c r="B57" s="329"/>
      <c r="C57" s="262" t="e">
        <f t="shared" ref="C57:H57" si="20">$E$6*C26/$I15</f>
        <v>#REF!</v>
      </c>
      <c r="D57" s="262" t="e">
        <f t="shared" si="20"/>
        <v>#REF!</v>
      </c>
      <c r="E57" s="262" t="e">
        <f t="shared" si="20"/>
        <v>#REF!</v>
      </c>
      <c r="F57" s="262" t="e">
        <f t="shared" si="20"/>
        <v>#REF!</v>
      </c>
      <c r="G57" s="262" t="e">
        <f t="shared" si="20"/>
        <v>#REF!</v>
      </c>
      <c r="H57" s="262" t="e">
        <f t="shared" si="20"/>
        <v>#REF!</v>
      </c>
      <c r="I57" s="278" t="e">
        <f t="shared" si="13"/>
        <v>#REF!</v>
      </c>
    </row>
    <row r="58" spans="1:9">
      <c r="A58" s="338" t="s">
        <v>14</v>
      </c>
      <c r="B58" s="339"/>
      <c r="C58" s="284" t="e">
        <f t="shared" ref="C58:H58" si="21">$E$7*C27/$I16</f>
        <v>#REF!</v>
      </c>
      <c r="D58" s="284" t="e">
        <f t="shared" si="21"/>
        <v>#REF!</v>
      </c>
      <c r="E58" s="284" t="e">
        <f t="shared" si="21"/>
        <v>#REF!</v>
      </c>
      <c r="F58" s="284" t="e">
        <f t="shared" si="21"/>
        <v>#REF!</v>
      </c>
      <c r="G58" s="284" t="e">
        <f t="shared" si="21"/>
        <v>#REF!</v>
      </c>
      <c r="H58" s="284" t="e">
        <f t="shared" si="21"/>
        <v>#REF!</v>
      </c>
      <c r="I58" s="280" t="e">
        <f t="shared" si="13"/>
        <v>#REF!</v>
      </c>
    </row>
    <row r="59" spans="1:9">
      <c r="A59" s="326" t="s">
        <v>282</v>
      </c>
      <c r="B59" s="327"/>
      <c r="C59" s="259" t="e">
        <f t="shared" ref="C59:H59" si="22">C50+C53+C56</f>
        <v>#REF!</v>
      </c>
      <c r="D59" s="259" t="e">
        <f t="shared" si="22"/>
        <v>#REF!</v>
      </c>
      <c r="E59" s="259" t="e">
        <f t="shared" si="22"/>
        <v>#REF!</v>
      </c>
      <c r="F59" s="259" t="e">
        <f t="shared" si="22"/>
        <v>#REF!</v>
      </c>
      <c r="G59" s="259" t="e">
        <f t="shared" si="22"/>
        <v>#REF!</v>
      </c>
      <c r="H59" s="259" t="e">
        <f t="shared" si="22"/>
        <v>#REF!</v>
      </c>
      <c r="I59" s="283" t="e">
        <f t="shared" si="13"/>
        <v>#REF!</v>
      </c>
    </row>
    <row r="60" spans="1:9">
      <c r="A60" s="328" t="s">
        <v>283</v>
      </c>
      <c r="B60" s="329"/>
      <c r="C60" s="262" t="e">
        <f t="shared" ref="C60:H60" si="23">C51+C54+C57</f>
        <v>#REF!</v>
      </c>
      <c r="D60" s="262" t="e">
        <f t="shared" si="23"/>
        <v>#REF!</v>
      </c>
      <c r="E60" s="262" t="e">
        <f t="shared" si="23"/>
        <v>#REF!</v>
      </c>
      <c r="F60" s="262" t="e">
        <f t="shared" si="23"/>
        <v>#REF!</v>
      </c>
      <c r="G60" s="262" t="e">
        <f t="shared" si="23"/>
        <v>#REF!</v>
      </c>
      <c r="H60" s="262" t="e">
        <f t="shared" si="23"/>
        <v>#REF!</v>
      </c>
      <c r="I60" s="278" t="e">
        <f t="shared" si="13"/>
        <v>#REF!</v>
      </c>
    </row>
    <row r="61" spans="1:9">
      <c r="A61" s="338" t="s">
        <v>284</v>
      </c>
      <c r="B61" s="339"/>
      <c r="C61" s="284" t="e">
        <f t="shared" ref="C61:H61" si="24">C52+C55+C58</f>
        <v>#REF!</v>
      </c>
      <c r="D61" s="284" t="e">
        <f t="shared" si="24"/>
        <v>#REF!</v>
      </c>
      <c r="E61" s="284" t="e">
        <f t="shared" si="24"/>
        <v>#REF!</v>
      </c>
      <c r="F61" s="284" t="e">
        <f t="shared" si="24"/>
        <v>#REF!</v>
      </c>
      <c r="G61" s="284" t="e">
        <f t="shared" si="24"/>
        <v>#REF!</v>
      </c>
      <c r="H61" s="284" t="e">
        <f t="shared" si="24"/>
        <v>#REF!</v>
      </c>
      <c r="I61" s="280" t="e">
        <f t="shared" si="13"/>
        <v>#REF!</v>
      </c>
    </row>
    <row r="62" spans="1:9" ht="15.75">
      <c r="A62" s="126"/>
      <c r="B62" s="254"/>
      <c r="C62" s="255"/>
      <c r="D62" s="255"/>
      <c r="E62" s="255"/>
      <c r="F62" s="255"/>
      <c r="G62" s="255"/>
      <c r="H62" s="255"/>
      <c r="I62" s="255"/>
    </row>
    <row r="63" spans="1:9" ht="15.75">
      <c r="A63" s="80" t="s">
        <v>292</v>
      </c>
      <c r="B63" s="220"/>
      <c r="C63" s="220"/>
      <c r="D63" s="220"/>
      <c r="E63" s="220"/>
      <c r="F63" s="220"/>
      <c r="G63" s="220"/>
      <c r="H63" s="220"/>
      <c r="I63" s="220"/>
    </row>
    <row r="64" spans="1:9">
      <c r="A64" s="220"/>
      <c r="B64" s="220"/>
      <c r="C64" s="220"/>
      <c r="D64" s="220"/>
      <c r="E64" s="220"/>
      <c r="F64" s="220"/>
      <c r="G64" s="220"/>
      <c r="H64" s="220"/>
      <c r="I64" s="220"/>
    </row>
    <row r="65" spans="1:9">
      <c r="A65" s="235"/>
      <c r="B65" s="236" t="s">
        <v>3</v>
      </c>
      <c r="C65" s="316" t="s">
        <v>3</v>
      </c>
      <c r="D65" s="317"/>
      <c r="E65" s="318"/>
      <c r="F65" s="324" t="s">
        <v>250</v>
      </c>
      <c r="G65" s="298"/>
      <c r="H65" s="325"/>
      <c r="I65" s="286" t="s">
        <v>251</v>
      </c>
    </row>
    <row r="66" spans="1:9" ht="38.25">
      <c r="A66" s="237" t="s">
        <v>3</v>
      </c>
      <c r="B66" s="238"/>
      <c r="C66" s="239" t="s">
        <v>20</v>
      </c>
      <c r="D66" s="240" t="s">
        <v>245</v>
      </c>
      <c r="E66" s="240" t="s">
        <v>286</v>
      </c>
      <c r="F66" s="240" t="s">
        <v>252</v>
      </c>
      <c r="G66" s="240" t="s">
        <v>253</v>
      </c>
      <c r="H66" s="240" t="s">
        <v>18</v>
      </c>
      <c r="I66" s="287"/>
    </row>
    <row r="67" spans="1:9">
      <c r="A67" s="326" t="s">
        <v>20</v>
      </c>
      <c r="B67" s="327"/>
      <c r="C67" s="277" t="e">
        <f t="shared" ref="C67:H67" si="25">SUM(C36:C38)</f>
        <v>#REF!</v>
      </c>
      <c r="D67" s="277" t="e">
        <f t="shared" si="25"/>
        <v>#REF!</v>
      </c>
      <c r="E67" s="277" t="e">
        <f t="shared" si="25"/>
        <v>#REF!</v>
      </c>
      <c r="F67" s="262" t="e">
        <f t="shared" si="25"/>
        <v>#REF!</v>
      </c>
      <c r="G67" s="262" t="e">
        <f t="shared" si="25"/>
        <v>#REF!</v>
      </c>
      <c r="H67" s="262" t="e">
        <f t="shared" si="25"/>
        <v>#REF!</v>
      </c>
      <c r="I67" s="278" t="e">
        <f t="shared" ref="I67:I72" si="26">SUM(C67:H67)</f>
        <v>#REF!</v>
      </c>
    </row>
    <row r="68" spans="1:9">
      <c r="A68" s="328" t="s">
        <v>245</v>
      </c>
      <c r="B68" s="329"/>
      <c r="C68" s="261" t="e">
        <f t="shared" ref="C68:H68" si="27">SUM(C39:C41)</f>
        <v>#REF!</v>
      </c>
      <c r="D68" s="262" t="e">
        <f t="shared" si="27"/>
        <v>#REF!</v>
      </c>
      <c r="E68" s="262" t="e">
        <f t="shared" si="27"/>
        <v>#REF!</v>
      </c>
      <c r="F68" s="262" t="e">
        <f t="shared" si="27"/>
        <v>#REF!</v>
      </c>
      <c r="G68" s="262" t="e">
        <f t="shared" si="27"/>
        <v>#REF!</v>
      </c>
      <c r="H68" s="262" t="e">
        <f t="shared" si="27"/>
        <v>#REF!</v>
      </c>
      <c r="I68" s="278" t="e">
        <f t="shared" si="26"/>
        <v>#REF!</v>
      </c>
    </row>
    <row r="69" spans="1:9">
      <c r="A69" s="328" t="s">
        <v>287</v>
      </c>
      <c r="B69" s="329"/>
      <c r="C69" s="261" t="e">
        <f t="shared" ref="C69:H69" si="28">SUM(C42:C44)</f>
        <v>#REF!</v>
      </c>
      <c r="D69" s="262" t="e">
        <f t="shared" si="28"/>
        <v>#REF!</v>
      </c>
      <c r="E69" s="262" t="e">
        <f t="shared" si="28"/>
        <v>#REF!</v>
      </c>
      <c r="F69" s="262" t="e">
        <f t="shared" si="28"/>
        <v>#REF!</v>
      </c>
      <c r="G69" s="262" t="e">
        <f t="shared" si="28"/>
        <v>#REF!</v>
      </c>
      <c r="H69" s="262" t="e">
        <f t="shared" si="28"/>
        <v>#REF!</v>
      </c>
      <c r="I69" s="278" t="e">
        <f t="shared" si="26"/>
        <v>#REF!</v>
      </c>
    </row>
    <row r="70" spans="1:9">
      <c r="A70" s="243" t="s">
        <v>254</v>
      </c>
      <c r="B70" s="244"/>
      <c r="C70" s="262" t="e">
        <f t="shared" ref="C70:H70" si="29">SUM(C50:C58)</f>
        <v>#REF!</v>
      </c>
      <c r="D70" s="262" t="e">
        <f t="shared" si="29"/>
        <v>#REF!</v>
      </c>
      <c r="E70" s="262" t="e">
        <f t="shared" si="29"/>
        <v>#REF!</v>
      </c>
      <c r="F70" s="262" t="e">
        <f t="shared" si="29"/>
        <v>#REF!</v>
      </c>
      <c r="G70" s="262" t="e">
        <f t="shared" si="29"/>
        <v>#REF!</v>
      </c>
      <c r="H70" s="262" t="e">
        <f t="shared" si="29"/>
        <v>#REF!</v>
      </c>
      <c r="I70" s="278" t="e">
        <f t="shared" si="26"/>
        <v>#REF!</v>
      </c>
    </row>
    <row r="71" spans="1:9">
      <c r="A71" s="332" t="s">
        <v>90</v>
      </c>
      <c r="B71" s="333"/>
      <c r="C71" s="266" t="e">
        <f t="shared" ref="C71:H71" si="30">C18</f>
        <v>#REF!</v>
      </c>
      <c r="D71" s="266" t="e">
        <f t="shared" si="30"/>
        <v>#REF!</v>
      </c>
      <c r="E71" s="266" t="e">
        <f t="shared" si="30"/>
        <v>#REF!</v>
      </c>
      <c r="F71" s="266" t="e">
        <f t="shared" si="30"/>
        <v>#REF!</v>
      </c>
      <c r="G71" s="266" t="e">
        <f t="shared" si="30"/>
        <v>#REF!</v>
      </c>
      <c r="H71" s="266" t="e">
        <f t="shared" si="30"/>
        <v>#REF!</v>
      </c>
      <c r="I71" s="279" t="e">
        <f t="shared" si="26"/>
        <v>#REF!</v>
      </c>
    </row>
    <row r="72" spans="1:9">
      <c r="A72" s="330" t="s">
        <v>87</v>
      </c>
      <c r="B72" s="331"/>
      <c r="C72" s="272" t="e">
        <f t="shared" ref="C72:H72" si="31">SUM(C67:C71)</f>
        <v>#REF!</v>
      </c>
      <c r="D72" s="270" t="e">
        <f t="shared" si="31"/>
        <v>#REF!</v>
      </c>
      <c r="E72" s="270" t="e">
        <f t="shared" si="31"/>
        <v>#REF!</v>
      </c>
      <c r="F72" s="270" t="e">
        <f t="shared" si="31"/>
        <v>#REF!</v>
      </c>
      <c r="G72" s="270" t="e">
        <f t="shared" si="31"/>
        <v>#REF!</v>
      </c>
      <c r="H72" s="270" t="e">
        <f t="shared" si="31"/>
        <v>#REF!</v>
      </c>
      <c r="I72" s="280" t="e">
        <f t="shared" si="26"/>
        <v>#REF!</v>
      </c>
    </row>
    <row r="74" spans="1:9" ht="15.75">
      <c r="A74" s="80" t="s">
        <v>293</v>
      </c>
      <c r="B74" s="220"/>
      <c r="C74" s="220"/>
      <c r="D74" s="220"/>
      <c r="E74" s="220"/>
      <c r="F74" s="220"/>
      <c r="G74" s="220"/>
      <c r="H74" s="220"/>
      <c r="I74" s="220"/>
    </row>
    <row r="75" spans="1:9">
      <c r="A75" s="220"/>
      <c r="B75" s="220"/>
      <c r="C75" s="220"/>
      <c r="D75" s="220"/>
      <c r="E75" s="220"/>
      <c r="F75" s="220"/>
      <c r="G75" s="220"/>
      <c r="H75" s="220"/>
      <c r="I75" s="220"/>
    </row>
    <row r="76" spans="1:9">
      <c r="A76" s="235"/>
      <c r="B76" s="236" t="s">
        <v>3</v>
      </c>
      <c r="C76" s="316" t="s">
        <v>3</v>
      </c>
      <c r="D76" s="317"/>
      <c r="E76" s="318"/>
      <c r="F76" s="324" t="s">
        <v>250</v>
      </c>
      <c r="G76" s="298"/>
      <c r="H76" s="325"/>
      <c r="I76" s="286" t="s">
        <v>251</v>
      </c>
    </row>
    <row r="77" spans="1:9" ht="38.25">
      <c r="A77" s="237" t="s">
        <v>3</v>
      </c>
      <c r="B77" s="238"/>
      <c r="C77" s="239" t="s">
        <v>247</v>
      </c>
      <c r="D77" s="240" t="s">
        <v>248</v>
      </c>
      <c r="E77" s="240" t="s">
        <v>14</v>
      </c>
      <c r="F77" s="240" t="s">
        <v>252</v>
      </c>
      <c r="G77" s="240" t="s">
        <v>253</v>
      </c>
      <c r="H77" s="240" t="s">
        <v>18</v>
      </c>
      <c r="I77" s="287"/>
    </row>
    <row r="78" spans="1:9">
      <c r="A78" s="326" t="s">
        <v>247</v>
      </c>
      <c r="B78" s="327"/>
      <c r="C78" s="277" t="e">
        <f t="shared" ref="C78:H78" si="32">C59</f>
        <v>#REF!</v>
      </c>
      <c r="D78" s="277" t="e">
        <f t="shared" si="32"/>
        <v>#REF!</v>
      </c>
      <c r="E78" s="277" t="e">
        <f t="shared" si="32"/>
        <v>#REF!</v>
      </c>
      <c r="F78" s="262" t="e">
        <f t="shared" si="32"/>
        <v>#REF!</v>
      </c>
      <c r="G78" s="262" t="e">
        <f t="shared" si="32"/>
        <v>#REF!</v>
      </c>
      <c r="H78" s="262" t="e">
        <f t="shared" si="32"/>
        <v>#REF!</v>
      </c>
      <c r="I78" s="278" t="e">
        <f>SUM(C78:H78)</f>
        <v>#REF!</v>
      </c>
    </row>
    <row r="79" spans="1:9">
      <c r="A79" s="328" t="s">
        <v>248</v>
      </c>
      <c r="B79" s="329"/>
      <c r="C79" s="262" t="e">
        <f t="shared" ref="C79:H79" si="33">C60</f>
        <v>#REF!</v>
      </c>
      <c r="D79" s="262" t="e">
        <f t="shared" si="33"/>
        <v>#REF!</v>
      </c>
      <c r="E79" s="262" t="e">
        <f t="shared" si="33"/>
        <v>#REF!</v>
      </c>
      <c r="F79" s="262" t="e">
        <f t="shared" si="33"/>
        <v>#REF!</v>
      </c>
      <c r="G79" s="262" t="e">
        <f t="shared" si="33"/>
        <v>#REF!</v>
      </c>
      <c r="H79" s="262" t="e">
        <f t="shared" si="33"/>
        <v>#REF!</v>
      </c>
      <c r="I79" s="278" t="e">
        <f>SUM(C79:H79)</f>
        <v>#REF!</v>
      </c>
    </row>
    <row r="80" spans="1:9">
      <c r="A80" s="328" t="s">
        <v>14</v>
      </c>
      <c r="B80" s="329"/>
      <c r="C80" s="262" t="e">
        <f t="shared" ref="C80:H80" si="34">C61</f>
        <v>#REF!</v>
      </c>
      <c r="D80" s="262" t="e">
        <f t="shared" si="34"/>
        <v>#REF!</v>
      </c>
      <c r="E80" s="262" t="e">
        <f t="shared" si="34"/>
        <v>#REF!</v>
      </c>
      <c r="F80" s="262" t="e">
        <f t="shared" si="34"/>
        <v>#REF!</v>
      </c>
      <c r="G80" s="262" t="e">
        <f t="shared" si="34"/>
        <v>#REF!</v>
      </c>
      <c r="H80" s="262" t="e">
        <f t="shared" si="34"/>
        <v>#REF!</v>
      </c>
      <c r="I80" s="278" t="e">
        <f>SUM(C80:H80)</f>
        <v>#REF!</v>
      </c>
    </row>
    <row r="81" spans="1:9">
      <c r="A81" s="330" t="s">
        <v>87</v>
      </c>
      <c r="B81" s="331"/>
      <c r="C81" s="276" t="e">
        <f t="shared" ref="C81:H81" si="35">SUM(C78:C80)</f>
        <v>#REF!</v>
      </c>
      <c r="D81" s="274" t="e">
        <f t="shared" si="35"/>
        <v>#REF!</v>
      </c>
      <c r="E81" s="274" t="e">
        <f t="shared" si="35"/>
        <v>#REF!</v>
      </c>
      <c r="F81" s="274" t="e">
        <f t="shared" si="35"/>
        <v>#REF!</v>
      </c>
      <c r="G81" s="274" t="e">
        <f t="shared" si="35"/>
        <v>#REF!</v>
      </c>
      <c r="H81" s="274" t="e">
        <f t="shared" si="35"/>
        <v>#REF!</v>
      </c>
      <c r="I81" s="281" t="e">
        <f>SUM(C81:H81)</f>
        <v>#REF!</v>
      </c>
    </row>
  </sheetData>
  <mergeCells count="66">
    <mergeCell ref="K36:O41"/>
    <mergeCell ref="I34:I35"/>
    <mergeCell ref="A36:B36"/>
    <mergeCell ref="A42:B42"/>
    <mergeCell ref="A37:B37"/>
    <mergeCell ref="A38:B38"/>
    <mergeCell ref="A39:B39"/>
    <mergeCell ref="A40:B40"/>
    <mergeCell ref="A41:B41"/>
    <mergeCell ref="A81:B81"/>
    <mergeCell ref="A44:B44"/>
    <mergeCell ref="A53:B53"/>
    <mergeCell ref="A54:B54"/>
    <mergeCell ref="A55:B55"/>
    <mergeCell ref="A56:B56"/>
    <mergeCell ref="A57:B57"/>
    <mergeCell ref="A58:B58"/>
    <mergeCell ref="A59:B59"/>
    <mergeCell ref="A60:B60"/>
    <mergeCell ref="A67:B67"/>
    <mergeCell ref="A68:B68"/>
    <mergeCell ref="A69:B69"/>
    <mergeCell ref="A52:B52"/>
    <mergeCell ref="I76:I77"/>
    <mergeCell ref="A78:B78"/>
    <mergeCell ref="A79:B79"/>
    <mergeCell ref="A80:B80"/>
    <mergeCell ref="A71:B71"/>
    <mergeCell ref="A72:B72"/>
    <mergeCell ref="C76:E76"/>
    <mergeCell ref="F76:H76"/>
    <mergeCell ref="A43:B43"/>
    <mergeCell ref="I65:I66"/>
    <mergeCell ref="F65:H65"/>
    <mergeCell ref="F48:H48"/>
    <mergeCell ref="A50:B50"/>
    <mergeCell ref="C65:E65"/>
    <mergeCell ref="A61:B61"/>
    <mergeCell ref="A51:B51"/>
    <mergeCell ref="I48:I49"/>
    <mergeCell ref="C48:E48"/>
    <mergeCell ref="A28:B28"/>
    <mergeCell ref="C34:E34"/>
    <mergeCell ref="F34:H34"/>
    <mergeCell ref="F23:H23"/>
    <mergeCell ref="I23:I24"/>
    <mergeCell ref="A25:B25"/>
    <mergeCell ref="A26:B26"/>
    <mergeCell ref="A27:B27"/>
    <mergeCell ref="A15:B15"/>
    <mergeCell ref="A16:B16"/>
    <mergeCell ref="A18:B18"/>
    <mergeCell ref="A19:B19"/>
    <mergeCell ref="C23:E23"/>
    <mergeCell ref="I12:I13"/>
    <mergeCell ref="A14:B14"/>
    <mergeCell ref="A5:B5"/>
    <mergeCell ref="A6:B6"/>
    <mergeCell ref="A7:B7"/>
    <mergeCell ref="A8:B8"/>
    <mergeCell ref="C3:E3"/>
    <mergeCell ref="F3:F4"/>
    <mergeCell ref="G3:G4"/>
    <mergeCell ref="H3:H4"/>
    <mergeCell ref="C12:E12"/>
    <mergeCell ref="F12:H12"/>
  </mergeCells>
  <phoneticPr fontId="9" type="noConversion"/>
  <pageMargins left="0.78740157480314965" right="0.78740157480314965" top="0.78740157480314965" bottom="0.78740157480314965" header="0.51181102362204722" footer="0.51181102362204722"/>
  <pageSetup paperSize="9" scale="60" orientation="portrait" r:id="rId1"/>
  <headerFooter alignWithMargins="0">
    <oddHeader>&amp;LJoerg Beutel&amp;CTransformation of supply and use tables&amp;R&amp;P</oddHeader>
    <oddFooter>&amp;L&amp;D&amp;C&amp;F&amp;R&amp;A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97"/>
  <sheetViews>
    <sheetView topLeftCell="A55" zoomScale="75" workbookViewId="0">
      <selection activeCell="C55" sqref="C55"/>
    </sheetView>
  </sheetViews>
  <sheetFormatPr defaultColWidth="11.42578125" defaultRowHeight="12.75"/>
  <cols>
    <col min="9" max="9" width="12.140625" bestFit="1" customWidth="1"/>
  </cols>
  <sheetData>
    <row r="1" spans="1:19" ht="15.75">
      <c r="A1" s="41" t="s">
        <v>294</v>
      </c>
      <c r="B1" s="83"/>
      <c r="C1" s="90"/>
      <c r="D1" s="90"/>
      <c r="E1" s="90"/>
      <c r="F1" s="83"/>
      <c r="G1" s="83"/>
      <c r="H1" s="83"/>
      <c r="I1" s="83"/>
    </row>
    <row r="2" spans="1:19" ht="15">
      <c r="A2" s="48"/>
      <c r="B2" s="48"/>
      <c r="C2" s="90"/>
      <c r="D2" s="90"/>
      <c r="E2" s="90"/>
      <c r="F2" s="83"/>
      <c r="G2" s="83"/>
      <c r="H2" s="83"/>
      <c r="I2" s="83"/>
    </row>
    <row r="3" spans="1:19" ht="15">
      <c r="A3" s="81"/>
      <c r="B3" s="82" t="s">
        <v>19</v>
      </c>
      <c r="C3" s="348" t="s">
        <v>19</v>
      </c>
      <c r="D3" s="349"/>
      <c r="E3" s="350"/>
      <c r="F3" s="351" t="s">
        <v>252</v>
      </c>
      <c r="G3" s="351" t="s">
        <v>253</v>
      </c>
      <c r="H3" s="351" t="s">
        <v>18</v>
      </c>
      <c r="I3" s="340" t="s">
        <v>87</v>
      </c>
      <c r="K3" s="81"/>
      <c r="L3" s="82" t="s">
        <v>3</v>
      </c>
      <c r="M3" s="348" t="s">
        <v>3</v>
      </c>
      <c r="N3" s="349"/>
      <c r="O3" s="350"/>
      <c r="P3" s="351" t="s">
        <v>252</v>
      </c>
      <c r="Q3" s="351" t="s">
        <v>253</v>
      </c>
      <c r="R3" s="351" t="s">
        <v>18</v>
      </c>
      <c r="S3" s="340" t="s">
        <v>251</v>
      </c>
    </row>
    <row r="4" spans="1:19" ht="45">
      <c r="A4" s="84" t="s">
        <v>19</v>
      </c>
      <c r="B4" s="85"/>
      <c r="C4" s="86" t="s">
        <v>247</v>
      </c>
      <c r="D4" s="87" t="s">
        <v>248</v>
      </c>
      <c r="E4" s="87" t="s">
        <v>14</v>
      </c>
      <c r="F4" s="352"/>
      <c r="G4" s="352"/>
      <c r="H4" s="352"/>
      <c r="I4" s="341"/>
      <c r="K4" s="84" t="s">
        <v>3</v>
      </c>
      <c r="L4" s="85"/>
      <c r="M4" s="86" t="s">
        <v>247</v>
      </c>
      <c r="N4" s="87" t="s">
        <v>248</v>
      </c>
      <c r="O4" s="87" t="s">
        <v>14</v>
      </c>
      <c r="P4" s="352"/>
      <c r="Q4" s="352"/>
      <c r="R4" s="352"/>
      <c r="S4" s="341"/>
    </row>
    <row r="5" spans="1:19" ht="15">
      <c r="A5" s="342" t="s">
        <v>247</v>
      </c>
      <c r="B5" s="343"/>
      <c r="C5" s="91" t="e">
        <f t="shared" ref="C5:E9" si="0">C72</f>
        <v>#REF!</v>
      </c>
      <c r="D5" s="91" t="e">
        <f t="shared" si="0"/>
        <v>#REF!</v>
      </c>
      <c r="E5" s="91" t="e">
        <f t="shared" si="0"/>
        <v>#REF!</v>
      </c>
      <c r="F5" s="91" t="e">
        <f>#REF!</f>
        <v>#REF!</v>
      </c>
      <c r="G5" s="91" t="e">
        <f>#REF!</f>
        <v>#REF!</v>
      </c>
      <c r="H5" s="91" t="e">
        <f>#REF!</f>
        <v>#REF!</v>
      </c>
      <c r="I5" s="92" t="e">
        <f>SUM(C5:H5)</f>
        <v>#REF!</v>
      </c>
      <c r="K5" s="342" t="s">
        <v>247</v>
      </c>
      <c r="L5" s="343"/>
      <c r="M5" s="98" t="e">
        <f t="array" ref="M5:O7">MMULT(C35:E37,C5:E7)</f>
        <v>#REF!</v>
      </c>
      <c r="N5" s="98" t="e">
        <v>#REF!</v>
      </c>
      <c r="O5" s="98" t="e">
        <v>#REF!</v>
      </c>
      <c r="P5" s="98" t="e">
        <f>#REF!+P16</f>
        <v>#REF!</v>
      </c>
      <c r="Q5" s="98" t="e">
        <f>#REF!+Q16</f>
        <v>#REF!</v>
      </c>
      <c r="R5" s="98" t="e">
        <f>#REF!+R16</f>
        <v>#REF!</v>
      </c>
      <c r="S5" s="106" t="e">
        <f>SUM(M5:R5)</f>
        <v>#REF!</v>
      </c>
    </row>
    <row r="6" spans="1:19" ht="15">
      <c r="A6" s="344" t="s">
        <v>248</v>
      </c>
      <c r="B6" s="345"/>
      <c r="C6" s="91" t="e">
        <f t="shared" si="0"/>
        <v>#REF!</v>
      </c>
      <c r="D6" s="91" t="e">
        <f t="shared" si="0"/>
        <v>#REF!</v>
      </c>
      <c r="E6" s="91" t="e">
        <f t="shared" si="0"/>
        <v>#REF!</v>
      </c>
      <c r="F6" s="91" t="e">
        <f>#REF!</f>
        <v>#REF!</v>
      </c>
      <c r="G6" s="91" t="e">
        <f>#REF!</f>
        <v>#REF!</v>
      </c>
      <c r="H6" s="91" t="e">
        <f>#REF!</f>
        <v>#REF!</v>
      </c>
      <c r="I6" s="93" t="e">
        <f>SUM(C6:H6)</f>
        <v>#REF!</v>
      </c>
      <c r="K6" s="344" t="s">
        <v>248</v>
      </c>
      <c r="L6" s="345"/>
      <c r="M6" s="98" t="e">
        <v>#REF!</v>
      </c>
      <c r="N6" s="98" t="e">
        <v>#REF!</v>
      </c>
      <c r="O6" s="98" t="e">
        <v>#REF!</v>
      </c>
      <c r="P6" s="98" t="e">
        <f>#REF!+P17</f>
        <v>#REF!</v>
      </c>
      <c r="Q6" s="98" t="e">
        <f>#REF!+Q17</f>
        <v>#REF!</v>
      </c>
      <c r="R6" s="98" t="e">
        <f>#REF!+R17</f>
        <v>#REF!</v>
      </c>
      <c r="S6" s="107" t="e">
        <f>SUM(M6:R6)</f>
        <v>#REF!</v>
      </c>
    </row>
    <row r="7" spans="1:19" ht="15">
      <c r="A7" s="346" t="s">
        <v>14</v>
      </c>
      <c r="B7" s="347"/>
      <c r="C7" s="94" t="e">
        <f t="shared" si="0"/>
        <v>#REF!</v>
      </c>
      <c r="D7" s="94" t="e">
        <f t="shared" si="0"/>
        <v>#REF!</v>
      </c>
      <c r="E7" s="94" t="e">
        <f t="shared" si="0"/>
        <v>#REF!</v>
      </c>
      <c r="F7" s="94" t="e">
        <f>#REF!</f>
        <v>#REF!</v>
      </c>
      <c r="G7" s="94" t="e">
        <f>#REF!</f>
        <v>#REF!</v>
      </c>
      <c r="H7" s="94" t="e">
        <f>#REF!</f>
        <v>#REF!</v>
      </c>
      <c r="I7" s="95" t="e">
        <f>SUM(C7:H7)</f>
        <v>#REF!</v>
      </c>
      <c r="K7" s="346" t="s">
        <v>14</v>
      </c>
      <c r="L7" s="347"/>
      <c r="M7" s="101" t="e">
        <v>#REF!</v>
      </c>
      <c r="N7" s="101" t="e">
        <v>#REF!</v>
      </c>
      <c r="O7" s="101" t="e">
        <v>#REF!</v>
      </c>
      <c r="P7" s="101" t="e">
        <f>#REF!+P18</f>
        <v>#REF!</v>
      </c>
      <c r="Q7" s="101" t="e">
        <f>#REF!+Q18</f>
        <v>#REF!</v>
      </c>
      <c r="R7" s="101" t="e">
        <f>#REF!+R18</f>
        <v>#REF!</v>
      </c>
      <c r="S7" s="108" t="e">
        <f>SUM(M7:R7)</f>
        <v>#REF!</v>
      </c>
    </row>
    <row r="8" spans="1:19" ht="15">
      <c r="A8" s="88" t="s">
        <v>254</v>
      </c>
      <c r="B8" s="89"/>
      <c r="C8" s="91" t="e">
        <f t="shared" si="0"/>
        <v>#REF!</v>
      </c>
      <c r="D8" s="91" t="e">
        <f t="shared" si="0"/>
        <v>#REF!</v>
      </c>
      <c r="E8" s="91" t="e">
        <f t="shared" si="0"/>
        <v>#REF!</v>
      </c>
      <c r="F8" s="91" t="e">
        <f>#REF!</f>
        <v>#REF!</v>
      </c>
      <c r="G8" s="91" t="e">
        <f>#REF!</f>
        <v>#REF!</v>
      </c>
      <c r="H8" s="91" t="e">
        <f>#REF!</f>
        <v>#REF!</v>
      </c>
      <c r="I8" s="93" t="e">
        <f>SUM(C8:H8)</f>
        <v>#REF!</v>
      </c>
      <c r="K8" s="88" t="s">
        <v>254</v>
      </c>
      <c r="L8" s="89"/>
      <c r="M8" s="98" t="e">
        <f>M19</f>
        <v>#REF!</v>
      </c>
      <c r="N8" s="98" t="e">
        <f>N19</f>
        <v>#REF!</v>
      </c>
      <c r="O8" s="98" t="e">
        <f>O19</f>
        <v>#REF!</v>
      </c>
      <c r="P8" s="98" t="e">
        <f>#REF!</f>
        <v>#REF!</v>
      </c>
      <c r="Q8" s="98" t="e">
        <f>#REF!</f>
        <v>#REF!</v>
      </c>
      <c r="R8" s="98" t="e">
        <f>#REF!</f>
        <v>#REF!</v>
      </c>
      <c r="S8" s="107" t="e">
        <f>SUM(M8:R8)</f>
        <v>#REF!</v>
      </c>
    </row>
    <row r="9" spans="1:19" ht="15">
      <c r="A9" s="88" t="s">
        <v>90</v>
      </c>
      <c r="B9" s="89"/>
      <c r="C9" s="91" t="e">
        <f t="shared" si="0"/>
        <v>#REF!</v>
      </c>
      <c r="D9" s="91" t="e">
        <f t="shared" si="0"/>
        <v>#REF!</v>
      </c>
      <c r="E9" s="91" t="e">
        <f t="shared" si="0"/>
        <v>#REF!</v>
      </c>
      <c r="F9" s="91" t="e">
        <f>#REF!</f>
        <v>#REF!</v>
      </c>
      <c r="G9" s="91" t="e">
        <f>#REF!</f>
        <v>#REF!</v>
      </c>
      <c r="H9" s="91" t="e">
        <f>#REF!</f>
        <v>#REF!</v>
      </c>
      <c r="I9" s="93" t="e">
        <f>SUM(C9:H9)</f>
        <v>#REF!</v>
      </c>
      <c r="K9" s="88" t="s">
        <v>90</v>
      </c>
      <c r="L9" s="89"/>
      <c r="M9" s="98">
        <f>sut!B15</f>
        <v>120</v>
      </c>
      <c r="N9" s="98">
        <f>sut!C15</f>
        <v>250</v>
      </c>
      <c r="O9" s="98">
        <f>sut!D15</f>
        <v>420</v>
      </c>
      <c r="P9" s="98">
        <f>P62</f>
        <v>0</v>
      </c>
      <c r="Q9" s="98">
        <f>Q62</f>
        <v>0</v>
      </c>
      <c r="R9" s="98">
        <f>R62</f>
        <v>0</v>
      </c>
      <c r="S9" s="107">
        <f>SUM(M9:R9)</f>
        <v>790</v>
      </c>
    </row>
    <row r="10" spans="1:19" ht="15">
      <c r="A10" s="353" t="s">
        <v>189</v>
      </c>
      <c r="B10" s="354"/>
      <c r="C10" s="96" t="e">
        <f t="shared" ref="C10:I10" si="1">SUM(C5:C9)</f>
        <v>#REF!</v>
      </c>
      <c r="D10" s="96" t="e">
        <f t="shared" si="1"/>
        <v>#REF!</v>
      </c>
      <c r="E10" s="96" t="e">
        <f t="shared" si="1"/>
        <v>#REF!</v>
      </c>
      <c r="F10" s="96" t="e">
        <f t="shared" si="1"/>
        <v>#REF!</v>
      </c>
      <c r="G10" s="96" t="e">
        <f t="shared" si="1"/>
        <v>#REF!</v>
      </c>
      <c r="H10" s="96" t="e">
        <f t="shared" si="1"/>
        <v>#REF!</v>
      </c>
      <c r="I10" s="97" t="e">
        <f t="shared" si="1"/>
        <v>#REF!</v>
      </c>
      <c r="K10" s="353" t="s">
        <v>189</v>
      </c>
      <c r="L10" s="354"/>
      <c r="M10" s="109" t="e">
        <f t="shared" ref="M10:S10" si="2">SUM(M5:M9)</f>
        <v>#REF!</v>
      </c>
      <c r="N10" s="109" t="e">
        <f t="shared" si="2"/>
        <v>#REF!</v>
      </c>
      <c r="O10" s="109" t="e">
        <f t="shared" si="2"/>
        <v>#REF!</v>
      </c>
      <c r="P10" s="109" t="e">
        <f t="shared" si="2"/>
        <v>#REF!</v>
      </c>
      <c r="Q10" s="109" t="e">
        <f t="shared" si="2"/>
        <v>#REF!</v>
      </c>
      <c r="R10" s="109" t="e">
        <f t="shared" si="2"/>
        <v>#REF!</v>
      </c>
      <c r="S10" s="110" t="e">
        <f t="shared" si="2"/>
        <v>#REF!</v>
      </c>
    </row>
    <row r="11" spans="1:19" ht="15">
      <c r="A11" s="48"/>
      <c r="B11" s="48"/>
      <c r="C11" s="83"/>
      <c r="D11" s="83"/>
      <c r="E11" s="83"/>
      <c r="F11" s="83"/>
      <c r="G11" s="83"/>
      <c r="H11" s="83"/>
      <c r="I11" s="83"/>
    </row>
    <row r="12" spans="1:19" ht="15.75">
      <c r="A12" s="80" t="s">
        <v>295</v>
      </c>
      <c r="B12" s="48"/>
      <c r="C12" s="83"/>
      <c r="D12" s="83"/>
      <c r="E12" s="83"/>
      <c r="F12" s="83"/>
      <c r="G12" s="83"/>
      <c r="H12" s="83"/>
      <c r="I12" s="83"/>
    </row>
    <row r="13" spans="1:19" ht="15">
      <c r="A13" s="48"/>
      <c r="B13" s="48"/>
      <c r="C13" s="90"/>
      <c r="D13" s="90"/>
      <c r="E13" s="90"/>
      <c r="F13" s="83"/>
      <c r="G13" s="83"/>
      <c r="H13" s="83"/>
      <c r="I13" s="83"/>
    </row>
    <row r="14" spans="1:19" ht="15">
      <c r="A14" s="81"/>
      <c r="B14" s="82" t="s">
        <v>19</v>
      </c>
      <c r="C14" s="348" t="s">
        <v>19</v>
      </c>
      <c r="D14" s="349"/>
      <c r="E14" s="350"/>
      <c r="F14" s="351" t="s">
        <v>252</v>
      </c>
      <c r="G14" s="351" t="s">
        <v>253</v>
      </c>
      <c r="H14" s="351" t="s">
        <v>18</v>
      </c>
      <c r="I14" s="340" t="s">
        <v>251</v>
      </c>
      <c r="K14" s="81"/>
      <c r="L14" s="82" t="s">
        <v>19</v>
      </c>
      <c r="M14" s="348" t="s">
        <v>19</v>
      </c>
      <c r="N14" s="349"/>
      <c r="O14" s="350"/>
      <c r="P14" s="351" t="s">
        <v>252</v>
      </c>
      <c r="Q14" s="351" t="s">
        <v>253</v>
      </c>
      <c r="R14" s="351" t="s">
        <v>18</v>
      </c>
      <c r="S14" s="340" t="s">
        <v>251</v>
      </c>
    </row>
    <row r="15" spans="1:19" ht="45">
      <c r="A15" s="84" t="s">
        <v>19</v>
      </c>
      <c r="B15" s="85"/>
      <c r="C15" s="86" t="s">
        <v>247</v>
      </c>
      <c r="D15" s="87" t="s">
        <v>248</v>
      </c>
      <c r="E15" s="87" t="s">
        <v>14</v>
      </c>
      <c r="F15" s="352"/>
      <c r="G15" s="352"/>
      <c r="H15" s="352"/>
      <c r="I15" s="341"/>
      <c r="K15" s="84" t="s">
        <v>19</v>
      </c>
      <c r="L15" s="85"/>
      <c r="M15" s="86" t="s">
        <v>247</v>
      </c>
      <c r="N15" s="87" t="s">
        <v>248</v>
      </c>
      <c r="O15" s="87" t="s">
        <v>14</v>
      </c>
      <c r="P15" s="352"/>
      <c r="Q15" s="352"/>
      <c r="R15" s="352"/>
      <c r="S15" s="341"/>
    </row>
    <row r="16" spans="1:19" ht="15">
      <c r="A16" s="342" t="s">
        <v>247</v>
      </c>
      <c r="B16" s="343"/>
      <c r="C16" s="98" t="e">
        <f t="shared" ref="C16:E18" si="3">C95</f>
        <v>#REF!</v>
      </c>
      <c r="D16" s="98" t="e">
        <f t="shared" si="3"/>
        <v>#REF!</v>
      </c>
      <c r="E16" s="98" t="e">
        <f t="shared" si="3"/>
        <v>#REF!</v>
      </c>
      <c r="F16" s="98" t="e">
        <f>#REF!</f>
        <v>#REF!</v>
      </c>
      <c r="G16" s="99" t="e">
        <f>#REF!</f>
        <v>#REF!</v>
      </c>
      <c r="H16" s="98" t="e">
        <f>#REF!</f>
        <v>#REF!</v>
      </c>
      <c r="I16" s="100" t="e">
        <f>SUM(C16:H16)</f>
        <v>#REF!</v>
      </c>
      <c r="K16" s="342" t="s">
        <v>247</v>
      </c>
      <c r="L16" s="343"/>
      <c r="M16" s="98" t="e">
        <f t="array" ref="M16:O18">MMULT(C35:E37,C16:E18)</f>
        <v>#REF!</v>
      </c>
      <c r="N16" s="98" t="e">
        <v>#REF!</v>
      </c>
      <c r="O16" s="98" t="e">
        <v>#REF!</v>
      </c>
      <c r="P16" s="98" t="e">
        <f>#REF!</f>
        <v>#REF!</v>
      </c>
      <c r="Q16" s="99" t="e">
        <f>#REF!</f>
        <v>#REF!</v>
      </c>
      <c r="R16" s="98" t="e">
        <f>#REF!</f>
        <v>#REF!</v>
      </c>
      <c r="S16" s="100" t="e">
        <f>SUM(M16:R16)</f>
        <v>#REF!</v>
      </c>
    </row>
    <row r="17" spans="1:19" ht="15">
      <c r="A17" s="344" t="s">
        <v>248</v>
      </c>
      <c r="B17" s="345"/>
      <c r="C17" s="98" t="e">
        <f t="shared" si="3"/>
        <v>#REF!</v>
      </c>
      <c r="D17" s="98" t="e">
        <f t="shared" si="3"/>
        <v>#REF!</v>
      </c>
      <c r="E17" s="98" t="e">
        <f t="shared" si="3"/>
        <v>#REF!</v>
      </c>
      <c r="F17" s="98" t="e">
        <f>#REF!</f>
        <v>#REF!</v>
      </c>
      <c r="G17" s="99" t="e">
        <f>#REF!</f>
        <v>#REF!</v>
      </c>
      <c r="H17" s="98" t="e">
        <f>#REF!</f>
        <v>#REF!</v>
      </c>
      <c r="I17" s="100" t="e">
        <f>SUM(C17:H17)</f>
        <v>#REF!</v>
      </c>
      <c r="K17" s="344" t="s">
        <v>248</v>
      </c>
      <c r="L17" s="345"/>
      <c r="M17" s="98" t="e">
        <v>#REF!</v>
      </c>
      <c r="N17" s="98" t="e">
        <v>#REF!</v>
      </c>
      <c r="O17" s="98" t="e">
        <v>#REF!</v>
      </c>
      <c r="P17" s="98" t="e">
        <f>#REF!</f>
        <v>#REF!</v>
      </c>
      <c r="Q17" s="99" t="e">
        <f>#REF!</f>
        <v>#REF!</v>
      </c>
      <c r="R17" s="98" t="e">
        <f>#REF!</f>
        <v>#REF!</v>
      </c>
      <c r="S17" s="100" t="e">
        <f>SUM(M17:R17)</f>
        <v>#REF!</v>
      </c>
    </row>
    <row r="18" spans="1:19" ht="15">
      <c r="A18" s="346" t="s">
        <v>14</v>
      </c>
      <c r="B18" s="347"/>
      <c r="C18" s="101" t="e">
        <f t="shared" si="3"/>
        <v>#REF!</v>
      </c>
      <c r="D18" s="101" t="e">
        <f t="shared" si="3"/>
        <v>#REF!</v>
      </c>
      <c r="E18" s="101" t="e">
        <f t="shared" si="3"/>
        <v>#REF!</v>
      </c>
      <c r="F18" s="101" t="e">
        <f>#REF!</f>
        <v>#REF!</v>
      </c>
      <c r="G18" s="102" t="e">
        <f>#REF!</f>
        <v>#REF!</v>
      </c>
      <c r="H18" s="101" t="e">
        <f>#REF!</f>
        <v>#REF!</v>
      </c>
      <c r="I18" s="103" t="e">
        <f>SUM(C18:H18)</f>
        <v>#REF!</v>
      </c>
      <c r="K18" s="346" t="s">
        <v>14</v>
      </c>
      <c r="L18" s="347"/>
      <c r="M18" s="101" t="e">
        <v>#REF!</v>
      </c>
      <c r="N18" s="101" t="e">
        <v>#REF!</v>
      </c>
      <c r="O18" s="101" t="e">
        <v>#REF!</v>
      </c>
      <c r="P18" s="101" t="e">
        <f>#REF!</f>
        <v>#REF!</v>
      </c>
      <c r="Q18" s="102" t="e">
        <f>#REF!</f>
        <v>#REF!</v>
      </c>
      <c r="R18" s="101" t="e">
        <f>#REF!</f>
        <v>#REF!</v>
      </c>
      <c r="S18" s="103" t="e">
        <f>SUM(M18:R18)</f>
        <v>#REF!</v>
      </c>
    </row>
    <row r="19" spans="1:19" ht="15">
      <c r="A19" s="355" t="s">
        <v>27</v>
      </c>
      <c r="B19" s="356"/>
      <c r="C19" s="104" t="e">
        <f t="shared" ref="C19:I19" si="4">SUM(C16:C18)</f>
        <v>#REF!</v>
      </c>
      <c r="D19" s="104" t="e">
        <f t="shared" si="4"/>
        <v>#REF!</v>
      </c>
      <c r="E19" s="104" t="e">
        <f t="shared" si="4"/>
        <v>#REF!</v>
      </c>
      <c r="F19" s="104" t="e">
        <f t="shared" si="4"/>
        <v>#REF!</v>
      </c>
      <c r="G19" s="104" t="e">
        <f t="shared" si="4"/>
        <v>#REF!</v>
      </c>
      <c r="H19" s="104" t="e">
        <f t="shared" si="4"/>
        <v>#REF!</v>
      </c>
      <c r="I19" s="105" t="e">
        <f t="shared" si="4"/>
        <v>#REF!</v>
      </c>
      <c r="K19" s="355" t="s">
        <v>27</v>
      </c>
      <c r="L19" s="356"/>
      <c r="M19" s="104" t="e">
        <f t="shared" ref="M19:S19" si="5">SUM(M16:M18)</f>
        <v>#REF!</v>
      </c>
      <c r="N19" s="104" t="e">
        <f t="shared" si="5"/>
        <v>#REF!</v>
      </c>
      <c r="O19" s="104" t="e">
        <f t="shared" si="5"/>
        <v>#REF!</v>
      </c>
      <c r="P19" s="104" t="e">
        <f t="shared" si="5"/>
        <v>#REF!</v>
      </c>
      <c r="Q19" s="104" t="e">
        <f t="shared" si="5"/>
        <v>#REF!</v>
      </c>
      <c r="R19" s="104" t="e">
        <f t="shared" si="5"/>
        <v>#REF!</v>
      </c>
      <c r="S19" s="105" t="e">
        <f t="shared" si="5"/>
        <v>#REF!</v>
      </c>
    </row>
    <row r="20" spans="1:19" ht="15">
      <c r="A20" s="48"/>
      <c r="B20" s="48"/>
      <c r="C20" s="83"/>
      <c r="D20" s="83"/>
      <c r="E20" s="83"/>
      <c r="F20" s="83"/>
      <c r="G20" s="83"/>
      <c r="H20" s="83"/>
      <c r="I20" s="83"/>
    </row>
    <row r="21" spans="1:19" ht="15.75">
      <c r="A21" s="80" t="s">
        <v>296</v>
      </c>
      <c r="B21" s="48"/>
      <c r="C21" s="90"/>
      <c r="D21" s="90"/>
      <c r="E21" s="90"/>
      <c r="F21" s="83"/>
      <c r="G21" s="83"/>
      <c r="H21" s="83"/>
      <c r="I21" s="83"/>
    </row>
    <row r="22" spans="1:19" ht="15">
      <c r="A22" s="48"/>
      <c r="B22" s="48"/>
      <c r="C22" s="90"/>
      <c r="D22" s="90"/>
      <c r="E22" s="90"/>
      <c r="F22" s="83"/>
      <c r="G22" s="83"/>
      <c r="H22" s="83"/>
      <c r="I22" s="83"/>
    </row>
    <row r="23" spans="1:19" ht="15">
      <c r="A23" s="81"/>
      <c r="B23" s="82" t="s">
        <v>19</v>
      </c>
      <c r="C23" s="348" t="s">
        <v>19</v>
      </c>
      <c r="D23" s="349"/>
      <c r="E23" s="350"/>
      <c r="F23" s="351" t="s">
        <v>252</v>
      </c>
      <c r="G23" s="351" t="s">
        <v>253</v>
      </c>
      <c r="H23" s="351" t="s">
        <v>18</v>
      </c>
      <c r="I23" s="340" t="s">
        <v>251</v>
      </c>
    </row>
    <row r="24" spans="1:19" ht="45">
      <c r="A24" s="84" t="s">
        <v>19</v>
      </c>
      <c r="B24" s="85"/>
      <c r="C24" s="86" t="s">
        <v>247</v>
      </c>
      <c r="D24" s="87" t="s">
        <v>248</v>
      </c>
      <c r="E24" s="87" t="s">
        <v>14</v>
      </c>
      <c r="F24" s="352"/>
      <c r="G24" s="352"/>
      <c r="H24" s="352"/>
      <c r="I24" s="341"/>
    </row>
    <row r="25" spans="1:19" ht="15">
      <c r="A25" s="342" t="s">
        <v>247</v>
      </c>
      <c r="B25" s="343"/>
      <c r="C25" s="98" t="e">
        <f t="shared" ref="C25:H27" si="6">C5+C16</f>
        <v>#REF!</v>
      </c>
      <c r="D25" s="98" t="e">
        <f t="shared" si="6"/>
        <v>#REF!</v>
      </c>
      <c r="E25" s="98" t="e">
        <f t="shared" si="6"/>
        <v>#REF!</v>
      </c>
      <c r="F25" s="98" t="e">
        <f t="shared" si="6"/>
        <v>#REF!</v>
      </c>
      <c r="G25" s="98" t="e">
        <f t="shared" si="6"/>
        <v>#REF!</v>
      </c>
      <c r="H25" s="98" t="e">
        <f t="shared" si="6"/>
        <v>#REF!</v>
      </c>
      <c r="I25" s="106" t="e">
        <f>SUM(C25:H25)</f>
        <v>#REF!</v>
      </c>
    </row>
    <row r="26" spans="1:19" ht="15">
      <c r="A26" s="344" t="s">
        <v>248</v>
      </c>
      <c r="B26" s="345"/>
      <c r="C26" s="98" t="e">
        <f t="shared" si="6"/>
        <v>#REF!</v>
      </c>
      <c r="D26" s="98" t="e">
        <f t="shared" si="6"/>
        <v>#REF!</v>
      </c>
      <c r="E26" s="98" t="e">
        <f t="shared" si="6"/>
        <v>#REF!</v>
      </c>
      <c r="F26" s="98" t="e">
        <f t="shared" si="6"/>
        <v>#REF!</v>
      </c>
      <c r="G26" s="98" t="e">
        <f t="shared" si="6"/>
        <v>#REF!</v>
      </c>
      <c r="H26" s="98" t="e">
        <f t="shared" si="6"/>
        <v>#REF!</v>
      </c>
      <c r="I26" s="107" t="e">
        <f>SUM(C26:H26)</f>
        <v>#REF!</v>
      </c>
    </row>
    <row r="27" spans="1:19" ht="15">
      <c r="A27" s="346" t="s">
        <v>14</v>
      </c>
      <c r="B27" s="347"/>
      <c r="C27" s="101" t="e">
        <f t="shared" si="6"/>
        <v>#REF!</v>
      </c>
      <c r="D27" s="101" t="e">
        <f t="shared" si="6"/>
        <v>#REF!</v>
      </c>
      <c r="E27" s="101" t="e">
        <f t="shared" si="6"/>
        <v>#REF!</v>
      </c>
      <c r="F27" s="101" t="e">
        <f t="shared" si="6"/>
        <v>#REF!</v>
      </c>
      <c r="G27" s="101" t="e">
        <f t="shared" si="6"/>
        <v>#REF!</v>
      </c>
      <c r="H27" s="101" t="e">
        <f t="shared" si="6"/>
        <v>#REF!</v>
      </c>
      <c r="I27" s="108" t="e">
        <f>SUM(C27:H27)</f>
        <v>#REF!</v>
      </c>
    </row>
    <row r="28" spans="1:19" ht="15">
      <c r="A28" s="88" t="s">
        <v>90</v>
      </c>
      <c r="B28" s="89"/>
      <c r="C28" s="98" t="e">
        <f t="shared" ref="C28:H28" si="7">C9</f>
        <v>#REF!</v>
      </c>
      <c r="D28" s="98" t="e">
        <f t="shared" si="7"/>
        <v>#REF!</v>
      </c>
      <c r="E28" s="98" t="e">
        <f t="shared" si="7"/>
        <v>#REF!</v>
      </c>
      <c r="F28" s="98" t="e">
        <f t="shared" si="7"/>
        <v>#REF!</v>
      </c>
      <c r="G28" s="98" t="e">
        <f t="shared" si="7"/>
        <v>#REF!</v>
      </c>
      <c r="H28" s="98" t="e">
        <f t="shared" si="7"/>
        <v>#REF!</v>
      </c>
      <c r="I28" s="107" t="e">
        <f>SUM(C28:H28)</f>
        <v>#REF!</v>
      </c>
    </row>
    <row r="29" spans="1:19" ht="15">
      <c r="A29" s="88" t="s">
        <v>297</v>
      </c>
      <c r="B29" s="89"/>
      <c r="C29" s="98" t="e">
        <f>I16</f>
        <v>#REF!</v>
      </c>
      <c r="D29" s="98" t="e">
        <f>I17</f>
        <v>#REF!</v>
      </c>
      <c r="E29" s="98" t="e">
        <f>I18</f>
        <v>#REF!</v>
      </c>
      <c r="F29" s="98">
        <f>F62</f>
        <v>0</v>
      </c>
      <c r="G29" s="98">
        <f>G62</f>
        <v>0</v>
      </c>
      <c r="H29" s="98">
        <f>H62</f>
        <v>0</v>
      </c>
      <c r="I29" s="107" t="e">
        <f>SUM(C29:H29)</f>
        <v>#REF!</v>
      </c>
    </row>
    <row r="30" spans="1:19" ht="15">
      <c r="A30" s="355" t="s">
        <v>298</v>
      </c>
      <c r="B30" s="356"/>
      <c r="C30" s="109" t="e">
        <f t="shared" ref="C30:I30" si="8">SUM(C25:C29)</f>
        <v>#REF!</v>
      </c>
      <c r="D30" s="109" t="e">
        <f t="shared" si="8"/>
        <v>#REF!</v>
      </c>
      <c r="E30" s="109" t="e">
        <f t="shared" si="8"/>
        <v>#REF!</v>
      </c>
      <c r="F30" s="109" t="e">
        <f t="shared" si="8"/>
        <v>#REF!</v>
      </c>
      <c r="G30" s="109" t="e">
        <f t="shared" si="8"/>
        <v>#REF!</v>
      </c>
      <c r="H30" s="109" t="e">
        <f t="shared" si="8"/>
        <v>#REF!</v>
      </c>
      <c r="I30" s="110" t="e">
        <f t="shared" si="8"/>
        <v>#REF!</v>
      </c>
    </row>
    <row r="32" spans="1:19">
      <c r="B32" s="4" t="s">
        <v>299</v>
      </c>
    </row>
    <row r="33" spans="1:5">
      <c r="C33" s="358" t="s">
        <v>3</v>
      </c>
      <c r="D33" s="358"/>
      <c r="E33" s="358"/>
    </row>
    <row r="34" spans="1:5">
      <c r="B34" s="75"/>
      <c r="C34" s="76" t="s">
        <v>20</v>
      </c>
      <c r="D34" s="76" t="s">
        <v>245</v>
      </c>
      <c r="E34" s="76" t="s">
        <v>300</v>
      </c>
    </row>
    <row r="35" spans="1:5">
      <c r="A35" s="357" t="s">
        <v>26</v>
      </c>
      <c r="B35" t="s">
        <v>247</v>
      </c>
      <c r="C35" s="45" t="e">
        <f>#REF!/#REF!</f>
        <v>#REF!</v>
      </c>
      <c r="D35" s="45" t="e">
        <f>#REF!/#REF!</f>
        <v>#REF!</v>
      </c>
      <c r="E35" s="45" t="e">
        <f>#REF!/#REF!</f>
        <v>#REF!</v>
      </c>
    </row>
    <row r="36" spans="1:5">
      <c r="A36" s="357"/>
      <c r="B36" t="s">
        <v>248</v>
      </c>
      <c r="C36" s="45" t="e">
        <f>#REF!/#REF!</f>
        <v>#REF!</v>
      </c>
      <c r="D36" s="45" t="e">
        <f>#REF!/#REF!</f>
        <v>#REF!</v>
      </c>
      <c r="E36" s="45" t="e">
        <f>#REF!/#REF!</f>
        <v>#REF!</v>
      </c>
    </row>
    <row r="37" spans="1:5">
      <c r="A37" s="357"/>
      <c r="B37" t="s">
        <v>14</v>
      </c>
      <c r="C37" s="45" t="e">
        <f>#REF!/#REF!</f>
        <v>#REF!</v>
      </c>
      <c r="D37" s="45" t="e">
        <f>#REF!/#REF!</f>
        <v>#REF!</v>
      </c>
      <c r="E37" s="45" t="e">
        <f>#REF!/#REF!</f>
        <v>#REF!</v>
      </c>
    </row>
    <row r="39" spans="1:5">
      <c r="B39" s="4" t="s">
        <v>301</v>
      </c>
    </row>
    <row r="40" spans="1:5">
      <c r="C40" s="358" t="s">
        <v>3</v>
      </c>
      <c r="D40" s="358"/>
      <c r="E40" s="358"/>
    </row>
    <row r="41" spans="1:5">
      <c r="B41" s="75"/>
      <c r="C41" s="76" t="s">
        <v>20</v>
      </c>
      <c r="D41" s="76" t="s">
        <v>245</v>
      </c>
      <c r="E41" s="76" t="s">
        <v>300</v>
      </c>
    </row>
    <row r="42" spans="1:5">
      <c r="A42" s="357" t="s">
        <v>26</v>
      </c>
      <c r="B42" t="s">
        <v>247</v>
      </c>
      <c r="C42" s="45" t="e">
        <f t="array" ref="C42:E44">MINVERSE(C35:E37)</f>
        <v>#REF!</v>
      </c>
      <c r="D42" s="45" t="e">
        <v>#REF!</v>
      </c>
      <c r="E42" s="45" t="e">
        <v>#REF!</v>
      </c>
    </row>
    <row r="43" spans="1:5">
      <c r="A43" s="357"/>
      <c r="B43" t="s">
        <v>248</v>
      </c>
      <c r="C43" s="45" t="e">
        <v>#REF!</v>
      </c>
      <c r="D43" s="45" t="e">
        <v>#REF!</v>
      </c>
      <c r="E43" s="45" t="e">
        <v>#REF!</v>
      </c>
    </row>
    <row r="44" spans="1:5">
      <c r="A44" s="357"/>
      <c r="B44" t="s">
        <v>14</v>
      </c>
      <c r="C44" s="45" t="e">
        <v>#REF!</v>
      </c>
      <c r="D44" s="45" t="e">
        <v>#REF!</v>
      </c>
      <c r="E44" s="45" t="e">
        <v>#REF!</v>
      </c>
    </row>
    <row r="45" spans="1:5">
      <c r="A45" s="77"/>
      <c r="C45" s="45"/>
      <c r="D45" s="45"/>
      <c r="E45" s="45"/>
    </row>
    <row r="46" spans="1:5">
      <c r="B46" s="4" t="s">
        <v>302</v>
      </c>
    </row>
    <row r="47" spans="1:5">
      <c r="C47" s="358" t="s">
        <v>3</v>
      </c>
      <c r="D47" s="358"/>
      <c r="E47" s="358"/>
    </row>
    <row r="48" spans="1:5">
      <c r="B48" s="75"/>
      <c r="C48" s="76" t="s">
        <v>20</v>
      </c>
      <c r="D48" s="76" t="s">
        <v>245</v>
      </c>
      <c r="E48" s="76" t="s">
        <v>300</v>
      </c>
    </row>
    <row r="49" spans="1:5">
      <c r="A49" s="357" t="s">
        <v>26</v>
      </c>
      <c r="B49" t="s">
        <v>247</v>
      </c>
      <c r="C49" s="45" t="e">
        <f>#REF!/#REF!</f>
        <v>#REF!</v>
      </c>
      <c r="D49" s="45" t="e">
        <f>#REF!/#REF!</f>
        <v>#REF!</v>
      </c>
      <c r="E49" s="45" t="e">
        <f>#REF!/#REF!</f>
        <v>#REF!</v>
      </c>
    </row>
    <row r="50" spans="1:5">
      <c r="A50" s="357"/>
      <c r="B50" t="s">
        <v>248</v>
      </c>
      <c r="C50" s="45" t="e">
        <f>#REF!/#REF!</f>
        <v>#REF!</v>
      </c>
      <c r="D50" s="45" t="e">
        <f>#REF!/#REF!</f>
        <v>#REF!</v>
      </c>
      <c r="E50" s="45" t="e">
        <f>#REF!/#REF!</f>
        <v>#REF!</v>
      </c>
    </row>
    <row r="51" spans="1:5">
      <c r="A51" s="357"/>
      <c r="B51" t="s">
        <v>14</v>
      </c>
      <c r="C51" s="45" t="e">
        <f>#REF!/#REF!</f>
        <v>#REF!</v>
      </c>
      <c r="D51" s="45" t="e">
        <f>#REF!/#REF!</f>
        <v>#REF!</v>
      </c>
      <c r="E51" s="45" t="e">
        <f>#REF!/#REF!</f>
        <v>#REF!</v>
      </c>
    </row>
    <row r="52" spans="1:5">
      <c r="B52" t="s">
        <v>254</v>
      </c>
      <c r="C52" s="45" t="e">
        <f>#REF!/#REF!</f>
        <v>#REF!</v>
      </c>
      <c r="D52" s="45" t="e">
        <f>#REF!/#REF!</f>
        <v>#REF!</v>
      </c>
      <c r="E52" s="45" t="e">
        <f>#REF!/#REF!</f>
        <v>#REF!</v>
      </c>
    </row>
    <row r="53" spans="1:5">
      <c r="B53" s="78" t="s">
        <v>90</v>
      </c>
      <c r="C53" s="45" t="e">
        <f>#REF!/#REF!</f>
        <v>#REF!</v>
      </c>
      <c r="D53" s="45" t="e">
        <f>#REF!/#REF!</f>
        <v>#REF!</v>
      </c>
      <c r="E53" s="45" t="e">
        <f>#REF!/#REF!</f>
        <v>#REF!</v>
      </c>
    </row>
    <row r="55" spans="1:5">
      <c r="B55" s="4" t="s">
        <v>303</v>
      </c>
    </row>
    <row r="56" spans="1:5">
      <c r="C56" s="358" t="s">
        <v>3</v>
      </c>
      <c r="D56" s="358"/>
      <c r="E56" s="358"/>
    </row>
    <row r="57" spans="1:5">
      <c r="B57" s="75"/>
      <c r="C57" s="76" t="s">
        <v>20</v>
      </c>
      <c r="D57" s="76" t="s">
        <v>245</v>
      </c>
      <c r="E57" s="76" t="s">
        <v>300</v>
      </c>
    </row>
    <row r="58" spans="1:5">
      <c r="A58" s="357" t="s">
        <v>26</v>
      </c>
      <c r="B58" t="s">
        <v>247</v>
      </c>
      <c r="C58" s="5" t="e">
        <f t="array" ref="C58:E62">MMULT(C49:E53,C42:E44)</f>
        <v>#REF!</v>
      </c>
      <c r="D58" s="5" t="e">
        <v>#REF!</v>
      </c>
      <c r="E58" s="5" t="e">
        <v>#REF!</v>
      </c>
    </row>
    <row r="59" spans="1:5">
      <c r="A59" s="357"/>
      <c r="B59" t="s">
        <v>248</v>
      </c>
      <c r="C59" s="5" t="e">
        <v>#REF!</v>
      </c>
      <c r="D59" s="5" t="e">
        <v>#REF!</v>
      </c>
      <c r="E59" s="5" t="e">
        <v>#REF!</v>
      </c>
    </row>
    <row r="60" spans="1:5">
      <c r="A60" s="357"/>
      <c r="B60" t="s">
        <v>14</v>
      </c>
      <c r="C60" s="5" t="e">
        <v>#REF!</v>
      </c>
      <c r="D60" s="5" t="e">
        <v>#REF!</v>
      </c>
      <c r="E60" s="5" t="e">
        <v>#REF!</v>
      </c>
    </row>
    <row r="61" spans="1:5">
      <c r="B61" t="s">
        <v>254</v>
      </c>
      <c r="C61" s="5" t="e">
        <v>#REF!</v>
      </c>
      <c r="D61" s="5" t="e">
        <v>#REF!</v>
      </c>
      <c r="E61" s="5" t="e">
        <v>#REF!</v>
      </c>
    </row>
    <row r="62" spans="1:5">
      <c r="B62" s="78" t="s">
        <v>90</v>
      </c>
      <c r="C62" s="5" t="e">
        <v>#REF!</v>
      </c>
      <c r="D62" s="5" t="e">
        <v>#REF!</v>
      </c>
      <c r="E62" s="5" t="e">
        <v>#REF!</v>
      </c>
    </row>
    <row r="64" spans="1:5">
      <c r="B64" s="4" t="s">
        <v>304</v>
      </c>
    </row>
    <row r="65" spans="2:5">
      <c r="C65" s="1" t="s">
        <v>183</v>
      </c>
      <c r="D65" s="1" t="s">
        <v>184</v>
      </c>
      <c r="E65" s="1" t="s">
        <v>185</v>
      </c>
    </row>
    <row r="66" spans="2:5">
      <c r="B66" t="s">
        <v>186</v>
      </c>
      <c r="C66" s="45" t="e">
        <f>#REF!</f>
        <v>#REF!</v>
      </c>
      <c r="D66" s="45">
        <v>0</v>
      </c>
      <c r="E66" s="45">
        <v>0</v>
      </c>
    </row>
    <row r="67" spans="2:5">
      <c r="B67" t="s">
        <v>187</v>
      </c>
      <c r="C67" s="45">
        <v>0</v>
      </c>
      <c r="D67" s="45" t="e">
        <f>#REF!</f>
        <v>#REF!</v>
      </c>
      <c r="E67" s="45">
        <v>0</v>
      </c>
    </row>
    <row r="68" spans="2:5">
      <c r="B68" t="s">
        <v>188</v>
      </c>
      <c r="C68" s="45">
        <v>0</v>
      </c>
      <c r="D68" s="45">
        <v>0</v>
      </c>
      <c r="E68" s="45" t="e">
        <f>#REF!</f>
        <v>#REF!</v>
      </c>
    </row>
    <row r="70" spans="2:5">
      <c r="B70" s="4" t="s">
        <v>305</v>
      </c>
    </row>
    <row r="71" spans="2:5">
      <c r="C71" s="1" t="s">
        <v>183</v>
      </c>
      <c r="D71" s="1" t="s">
        <v>184</v>
      </c>
      <c r="E71" s="1" t="s">
        <v>185</v>
      </c>
    </row>
    <row r="72" spans="2:5">
      <c r="B72" t="s">
        <v>186</v>
      </c>
      <c r="C72" s="79" t="e">
        <f t="array" ref="C72:E76">MMULT(C58:E62,C66:E68)</f>
        <v>#REF!</v>
      </c>
      <c r="D72" s="79" t="e">
        <v>#REF!</v>
      </c>
      <c r="E72" s="79" t="e">
        <v>#REF!</v>
      </c>
    </row>
    <row r="73" spans="2:5">
      <c r="B73" t="s">
        <v>187</v>
      </c>
      <c r="C73" s="79" t="e">
        <v>#REF!</v>
      </c>
      <c r="D73" s="79" t="e">
        <v>#REF!</v>
      </c>
      <c r="E73" s="79" t="e">
        <v>#REF!</v>
      </c>
    </row>
    <row r="74" spans="2:5">
      <c r="B74" t="s">
        <v>188</v>
      </c>
      <c r="C74" s="79" t="e">
        <v>#REF!</v>
      </c>
      <c r="D74" s="79" t="e">
        <v>#REF!</v>
      </c>
      <c r="E74" s="79" t="e">
        <v>#REF!</v>
      </c>
    </row>
    <row r="75" spans="2:5">
      <c r="B75" t="s">
        <v>254</v>
      </c>
      <c r="C75" s="30" t="e">
        <v>#REF!</v>
      </c>
      <c r="D75" s="30" t="e">
        <v>#REF!</v>
      </c>
      <c r="E75" s="30" t="e">
        <v>#REF!</v>
      </c>
    </row>
    <row r="76" spans="2:5">
      <c r="B76" s="78" t="s">
        <v>90</v>
      </c>
      <c r="C76" s="30" t="e">
        <v>#REF!</v>
      </c>
      <c r="D76" s="30" t="e">
        <v>#REF!</v>
      </c>
      <c r="E76" s="30" t="e">
        <v>#REF!</v>
      </c>
    </row>
    <row r="78" spans="2:5">
      <c r="B78" s="4" t="s">
        <v>306</v>
      </c>
    </row>
    <row r="79" spans="2:5">
      <c r="C79" s="358" t="s">
        <v>3</v>
      </c>
      <c r="D79" s="358"/>
      <c r="E79" s="358"/>
    </row>
    <row r="80" spans="2:5">
      <c r="B80" s="75"/>
      <c r="C80" s="76" t="s">
        <v>20</v>
      </c>
      <c r="D80" s="76" t="s">
        <v>245</v>
      </c>
      <c r="E80" s="76" t="s">
        <v>300</v>
      </c>
    </row>
    <row r="81" spans="2:5">
      <c r="B81" t="s">
        <v>247</v>
      </c>
      <c r="C81" s="5" t="e">
        <f>#REF!/#REF!</f>
        <v>#REF!</v>
      </c>
      <c r="D81" s="5" t="e">
        <f>#REF!/#REF!</f>
        <v>#REF!</v>
      </c>
      <c r="E81" s="5" t="e">
        <f>#REF!/#REF!</f>
        <v>#REF!</v>
      </c>
    </row>
    <row r="82" spans="2:5">
      <c r="B82" t="s">
        <v>248</v>
      </c>
      <c r="C82" s="5" t="e">
        <f>#REF!/#REF!</f>
        <v>#REF!</v>
      </c>
      <c r="D82" s="5" t="e">
        <f>#REF!/#REF!</f>
        <v>#REF!</v>
      </c>
      <c r="E82" s="5" t="e">
        <f>#REF!/#REF!</f>
        <v>#REF!</v>
      </c>
    </row>
    <row r="83" spans="2:5">
      <c r="B83" t="s">
        <v>14</v>
      </c>
      <c r="C83" s="5" t="e">
        <f>#REF!/#REF!</f>
        <v>#REF!</v>
      </c>
      <c r="D83" s="5" t="e">
        <f>#REF!/#REF!</f>
        <v>#REF!</v>
      </c>
      <c r="E83" s="5" t="e">
        <f>#REF!/#REF!</f>
        <v>#REF!</v>
      </c>
    </row>
    <row r="85" spans="2:5">
      <c r="B85" s="4" t="s">
        <v>307</v>
      </c>
    </row>
    <row r="86" spans="2:5">
      <c r="C86" s="358" t="s">
        <v>3</v>
      </c>
      <c r="D86" s="358"/>
      <c r="E86" s="358"/>
    </row>
    <row r="87" spans="2:5">
      <c r="B87" s="75"/>
      <c r="C87" s="76" t="s">
        <v>20</v>
      </c>
      <c r="D87" s="76" t="s">
        <v>245</v>
      </c>
      <c r="E87" s="76" t="s">
        <v>300</v>
      </c>
    </row>
    <row r="88" spans="2:5">
      <c r="B88" t="s">
        <v>247</v>
      </c>
      <c r="C88" s="5" t="e">
        <f t="array" ref="C88:E90">MMULT(C81:E83,C42:E44)</f>
        <v>#REF!</v>
      </c>
      <c r="D88" s="5" t="e">
        <v>#REF!</v>
      </c>
      <c r="E88" s="5" t="e">
        <v>#REF!</v>
      </c>
    </row>
    <row r="89" spans="2:5">
      <c r="B89" t="s">
        <v>248</v>
      </c>
      <c r="C89" s="5" t="e">
        <v>#REF!</v>
      </c>
      <c r="D89" s="5" t="e">
        <v>#REF!</v>
      </c>
      <c r="E89" s="5" t="e">
        <v>#REF!</v>
      </c>
    </row>
    <row r="90" spans="2:5">
      <c r="B90" t="s">
        <v>14</v>
      </c>
      <c r="C90" s="5" t="e">
        <v>#REF!</v>
      </c>
      <c r="D90" s="5" t="e">
        <v>#REF!</v>
      </c>
      <c r="E90" s="5" t="e">
        <v>#REF!</v>
      </c>
    </row>
    <row r="92" spans="2:5">
      <c r="B92" s="4" t="s">
        <v>5</v>
      </c>
    </row>
    <row r="93" spans="2:5">
      <c r="C93" s="358" t="s">
        <v>3</v>
      </c>
      <c r="D93" s="358"/>
      <c r="E93" s="358"/>
    </row>
    <row r="94" spans="2:5">
      <c r="B94" s="75"/>
      <c r="C94" s="76" t="s">
        <v>20</v>
      </c>
      <c r="D94" s="76" t="s">
        <v>245</v>
      </c>
      <c r="E94" s="76" t="s">
        <v>300</v>
      </c>
    </row>
    <row r="95" spans="2:5">
      <c r="B95" t="s">
        <v>247</v>
      </c>
      <c r="C95" s="30" t="e">
        <f t="array" ref="C95:E97">MMULT(C88:E90,C66:E68)</f>
        <v>#REF!</v>
      </c>
      <c r="D95" s="30" t="e">
        <v>#REF!</v>
      </c>
      <c r="E95" s="30" t="e">
        <v>#REF!</v>
      </c>
    </row>
    <row r="96" spans="2:5">
      <c r="B96" t="s">
        <v>248</v>
      </c>
      <c r="C96" s="30" t="e">
        <v>#REF!</v>
      </c>
      <c r="D96" s="30" t="e">
        <v>#REF!</v>
      </c>
      <c r="E96" s="30" t="e">
        <v>#REF!</v>
      </c>
    </row>
    <row r="97" spans="2:5">
      <c r="B97" t="s">
        <v>14</v>
      </c>
      <c r="C97" s="30" t="e">
        <v>#REF!</v>
      </c>
      <c r="D97" s="30" t="e">
        <v>#REF!</v>
      </c>
      <c r="E97" s="30" t="e">
        <v>#REF!</v>
      </c>
    </row>
  </sheetData>
  <mergeCells count="56">
    <mergeCell ref="R14:R15"/>
    <mergeCell ref="S14:S15"/>
    <mergeCell ref="K16:L16"/>
    <mergeCell ref="K17:L17"/>
    <mergeCell ref="S3:S4"/>
    <mergeCell ref="K5:L5"/>
    <mergeCell ref="K6:L6"/>
    <mergeCell ref="K7:L7"/>
    <mergeCell ref="M3:O3"/>
    <mergeCell ref="P3:P4"/>
    <mergeCell ref="Q3:Q4"/>
    <mergeCell ref="R3:R4"/>
    <mergeCell ref="Q14:Q15"/>
    <mergeCell ref="K10:L10"/>
    <mergeCell ref="M14:O14"/>
    <mergeCell ref="P14:P15"/>
    <mergeCell ref="C23:E23"/>
    <mergeCell ref="F23:F24"/>
    <mergeCell ref="C86:E86"/>
    <mergeCell ref="C93:E93"/>
    <mergeCell ref="A49:A51"/>
    <mergeCell ref="C56:E56"/>
    <mergeCell ref="A58:A60"/>
    <mergeCell ref="C79:E79"/>
    <mergeCell ref="K18:L18"/>
    <mergeCell ref="K19:L19"/>
    <mergeCell ref="A42:A44"/>
    <mergeCell ref="C47:E47"/>
    <mergeCell ref="A26:B26"/>
    <mergeCell ref="A27:B27"/>
    <mergeCell ref="A30:B30"/>
    <mergeCell ref="C33:E33"/>
    <mergeCell ref="A35:A37"/>
    <mergeCell ref="C40:E40"/>
    <mergeCell ref="G23:G24"/>
    <mergeCell ref="H23:H24"/>
    <mergeCell ref="I23:I24"/>
    <mergeCell ref="A25:B25"/>
    <mergeCell ref="A18:B18"/>
    <mergeCell ref="A19:B19"/>
    <mergeCell ref="I14:I15"/>
    <mergeCell ref="A16:B16"/>
    <mergeCell ref="A17:B17"/>
    <mergeCell ref="A10:B10"/>
    <mergeCell ref="C14:E14"/>
    <mergeCell ref="F14:F15"/>
    <mergeCell ref="G14:G15"/>
    <mergeCell ref="H14:H15"/>
    <mergeCell ref="I3:I4"/>
    <mergeCell ref="A5:B5"/>
    <mergeCell ref="A6:B6"/>
    <mergeCell ref="A7:B7"/>
    <mergeCell ref="C3:E3"/>
    <mergeCell ref="F3:F4"/>
    <mergeCell ref="G3:G4"/>
    <mergeCell ref="H3:H4"/>
  </mergeCells>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8"/>
  <sheetViews>
    <sheetView zoomScale="75" workbookViewId="0">
      <selection activeCell="C55" sqref="C55"/>
    </sheetView>
  </sheetViews>
  <sheetFormatPr defaultColWidth="11.42578125" defaultRowHeight="12.75"/>
  <sheetData>
    <row r="1" spans="1:4">
      <c r="A1" s="4" t="s">
        <v>137</v>
      </c>
    </row>
    <row r="3" spans="1:4">
      <c r="A3" s="4" t="s">
        <v>229</v>
      </c>
    </row>
    <row r="4" spans="1:4">
      <c r="A4" s="7"/>
      <c r="B4" s="8" t="s">
        <v>183</v>
      </c>
      <c r="C4" s="8" t="s">
        <v>184</v>
      </c>
      <c r="D4" s="9" t="s">
        <v>185</v>
      </c>
    </row>
    <row r="5" spans="1:4">
      <c r="A5" s="10" t="s">
        <v>186</v>
      </c>
      <c r="B5" s="21">
        <f>sut!B20</f>
        <v>0.1</v>
      </c>
      <c r="C5" s="21">
        <f>sut!C20</f>
        <v>0.1</v>
      </c>
      <c r="D5" s="22">
        <f>sut!D20</f>
        <v>0.2</v>
      </c>
    </row>
    <row r="6" spans="1:4">
      <c r="A6" s="10" t="s">
        <v>187</v>
      </c>
      <c r="B6" s="21">
        <f>sut!B21</f>
        <v>0.3</v>
      </c>
      <c r="C6" s="21">
        <f>sut!C21</f>
        <v>0.2</v>
      </c>
      <c r="D6" s="22">
        <f>sut!D21</f>
        <v>0.1</v>
      </c>
    </row>
    <row r="7" spans="1:4">
      <c r="A7" s="12" t="s">
        <v>188</v>
      </c>
      <c r="B7" s="23">
        <f>sut!B22</f>
        <v>0.2</v>
      </c>
      <c r="C7" s="23">
        <f>sut!C22</f>
        <v>0.2</v>
      </c>
      <c r="D7" s="24">
        <f>sut!D22</f>
        <v>0.1</v>
      </c>
    </row>
    <row r="9" spans="1:4">
      <c r="A9" s="4" t="s">
        <v>234</v>
      </c>
    </row>
    <row r="10" spans="1:4">
      <c r="A10" s="7"/>
      <c r="B10" s="8" t="s">
        <v>186</v>
      </c>
      <c r="C10" s="8" t="s">
        <v>187</v>
      </c>
      <c r="D10" s="9" t="s">
        <v>188</v>
      </c>
    </row>
    <row r="11" spans="1:4">
      <c r="A11" s="10" t="s">
        <v>183</v>
      </c>
      <c r="B11" s="21">
        <f>sut!B36</f>
        <v>0.77142857142857146</v>
      </c>
      <c r="C11" s="21">
        <f>sut!C36</f>
        <v>1.8518518518518517E-2</v>
      </c>
      <c r="D11" s="22">
        <f>sut!D36</f>
        <v>3.2786885245901641E-2</v>
      </c>
    </row>
    <row r="12" spans="1:4">
      <c r="A12" s="10" t="s">
        <v>184</v>
      </c>
      <c r="B12" s="21">
        <f>sut!B37</f>
        <v>8.5714285714285715E-2</v>
      </c>
      <c r="C12" s="21">
        <f>sut!C37</f>
        <v>0.79629629629629628</v>
      </c>
      <c r="D12" s="22">
        <f>sut!D37</f>
        <v>6.5573770491803282E-2</v>
      </c>
    </row>
    <row r="13" spans="1:4">
      <c r="A13" s="12" t="s">
        <v>185</v>
      </c>
      <c r="B13" s="23">
        <f>sut!B38</f>
        <v>0.14285714285714285</v>
      </c>
      <c r="C13" s="23">
        <f>sut!C38</f>
        <v>0.18518518518518517</v>
      </c>
      <c r="D13" s="24">
        <f>sut!D38</f>
        <v>0.90163934426229508</v>
      </c>
    </row>
    <row r="15" spans="1:4">
      <c r="A15" s="4" t="s">
        <v>308</v>
      </c>
    </row>
    <row r="16" spans="1:4">
      <c r="A16" s="7"/>
      <c r="B16" s="8" t="s">
        <v>183</v>
      </c>
      <c r="C16" s="8" t="s">
        <v>184</v>
      </c>
      <c r="D16" s="9" t="s">
        <v>185</v>
      </c>
    </row>
    <row r="17" spans="1:4">
      <c r="A17" s="10" t="s">
        <v>186</v>
      </c>
      <c r="B17" s="21">
        <f>sut!E5</f>
        <v>350</v>
      </c>
      <c r="C17" s="21">
        <v>0</v>
      </c>
      <c r="D17" s="22">
        <v>0</v>
      </c>
    </row>
    <row r="18" spans="1:4">
      <c r="A18" s="10" t="s">
        <v>187</v>
      </c>
      <c r="B18" s="21">
        <v>0</v>
      </c>
      <c r="C18" s="21">
        <f>sut!E6</f>
        <v>540</v>
      </c>
      <c r="D18" s="22">
        <v>0</v>
      </c>
    </row>
    <row r="19" spans="1:4">
      <c r="A19" s="12" t="s">
        <v>188</v>
      </c>
      <c r="B19" s="23">
        <v>0</v>
      </c>
      <c r="C19" s="23">
        <v>0</v>
      </c>
      <c r="D19" s="24">
        <f>sut!E7</f>
        <v>610</v>
      </c>
    </row>
    <row r="21" spans="1:4">
      <c r="A21" s="4" t="s">
        <v>309</v>
      </c>
    </row>
    <row r="22" spans="1:4">
      <c r="A22" s="7"/>
      <c r="B22" s="8" t="s">
        <v>183</v>
      </c>
      <c r="C22" s="8" t="s">
        <v>184</v>
      </c>
      <c r="D22" s="9" t="s">
        <v>185</v>
      </c>
    </row>
    <row r="23" spans="1:4">
      <c r="A23" s="10" t="s">
        <v>186</v>
      </c>
      <c r="B23" s="37">
        <f t="array" ref="B23:D25">MMULT(B11:D13,B17:D19)</f>
        <v>270</v>
      </c>
      <c r="C23" s="37">
        <v>10</v>
      </c>
      <c r="D23" s="31">
        <v>20</v>
      </c>
    </row>
    <row r="24" spans="1:4">
      <c r="A24" s="10" t="s">
        <v>187</v>
      </c>
      <c r="B24" s="37">
        <v>30</v>
      </c>
      <c r="C24" s="37">
        <v>430</v>
      </c>
      <c r="D24" s="31">
        <v>40</v>
      </c>
    </row>
    <row r="25" spans="1:4">
      <c r="A25" s="12" t="s">
        <v>188</v>
      </c>
      <c r="B25" s="44">
        <v>50</v>
      </c>
      <c r="C25" s="44">
        <v>100</v>
      </c>
      <c r="D25" s="32">
        <v>550</v>
      </c>
    </row>
    <row r="27" spans="1:4">
      <c r="A27" s="4" t="s">
        <v>310</v>
      </c>
    </row>
    <row r="28" spans="1:4">
      <c r="A28" s="7"/>
      <c r="B28" s="8" t="s">
        <v>183</v>
      </c>
      <c r="C28" s="8" t="s">
        <v>184</v>
      </c>
      <c r="D28" s="9" t="s">
        <v>185</v>
      </c>
    </row>
    <row r="29" spans="1:4">
      <c r="A29" s="10" t="s">
        <v>186</v>
      </c>
      <c r="B29" s="37">
        <f t="array" ref="B29:D31">MMULT(B5:D7,B23:D25)</f>
        <v>40</v>
      </c>
      <c r="C29" s="37">
        <v>64</v>
      </c>
      <c r="D29" s="31">
        <v>116</v>
      </c>
    </row>
    <row r="30" spans="1:4">
      <c r="A30" s="10" t="s">
        <v>187</v>
      </c>
      <c r="B30" s="37">
        <v>92</v>
      </c>
      <c r="C30" s="37">
        <v>99</v>
      </c>
      <c r="D30" s="31">
        <v>69</v>
      </c>
    </row>
    <row r="31" spans="1:4">
      <c r="A31" s="12" t="s">
        <v>188</v>
      </c>
      <c r="B31" s="44">
        <v>65</v>
      </c>
      <c r="C31" s="44">
        <v>98</v>
      </c>
      <c r="D31" s="32">
        <v>67</v>
      </c>
    </row>
    <row r="33" spans="1:6">
      <c r="A33" s="4" t="s">
        <v>231</v>
      </c>
    </row>
    <row r="34" spans="1:6">
      <c r="A34" s="7"/>
      <c r="B34" s="8" t="s">
        <v>183</v>
      </c>
      <c r="C34" s="8" t="s">
        <v>184</v>
      </c>
      <c r="D34" s="9" t="s">
        <v>185</v>
      </c>
    </row>
    <row r="35" spans="1:6">
      <c r="A35" s="12" t="s">
        <v>90</v>
      </c>
      <c r="B35" s="23">
        <f>sut!B26</f>
        <v>0.4</v>
      </c>
      <c r="C35" s="23">
        <f>sut!C26</f>
        <v>0.5</v>
      </c>
      <c r="D35" s="24">
        <f>sut!D26</f>
        <v>0.6</v>
      </c>
    </row>
    <row r="37" spans="1:6">
      <c r="A37" s="4" t="s">
        <v>311</v>
      </c>
    </row>
    <row r="38" spans="1:6">
      <c r="A38" s="7"/>
      <c r="B38" s="8" t="s">
        <v>183</v>
      </c>
      <c r="C38" s="8" t="s">
        <v>184</v>
      </c>
      <c r="D38" s="9" t="s">
        <v>185</v>
      </c>
    </row>
    <row r="39" spans="1:6">
      <c r="A39" s="12" t="s">
        <v>90</v>
      </c>
      <c r="B39" s="44">
        <f t="array" ref="B39:D39">MMULT(B35:D35,B23:D25)</f>
        <v>153</v>
      </c>
      <c r="C39" s="44">
        <v>279</v>
      </c>
      <c r="D39" s="32">
        <v>358</v>
      </c>
    </row>
    <row r="41" spans="1:6">
      <c r="A41" s="4" t="s">
        <v>312</v>
      </c>
    </row>
    <row r="43" spans="1:6">
      <c r="A43" s="7"/>
      <c r="B43" s="8" t="s">
        <v>186</v>
      </c>
      <c r="C43" s="8" t="s">
        <v>187</v>
      </c>
      <c r="D43" s="8" t="s">
        <v>188</v>
      </c>
      <c r="E43" s="8" t="s">
        <v>86</v>
      </c>
      <c r="F43" s="9" t="s">
        <v>87</v>
      </c>
    </row>
    <row r="44" spans="1:6">
      <c r="A44" s="10" t="s">
        <v>186</v>
      </c>
      <c r="B44" s="37">
        <f t="shared" ref="B44:D46" si="0">B29</f>
        <v>40</v>
      </c>
      <c r="C44" s="37">
        <f t="shared" si="0"/>
        <v>64</v>
      </c>
      <c r="D44" s="37">
        <f t="shared" si="0"/>
        <v>116</v>
      </c>
      <c r="E44" s="33">
        <f>sut!E12</f>
        <v>130</v>
      </c>
      <c r="F44" s="34">
        <f>SUM(B44:E44)</f>
        <v>350</v>
      </c>
    </row>
    <row r="45" spans="1:6">
      <c r="A45" s="10" t="s">
        <v>187</v>
      </c>
      <c r="B45" s="37">
        <f t="shared" si="0"/>
        <v>92</v>
      </c>
      <c r="C45" s="37">
        <f t="shared" si="0"/>
        <v>99</v>
      </c>
      <c r="D45" s="37">
        <f t="shared" si="0"/>
        <v>69</v>
      </c>
      <c r="E45" s="33">
        <f>sut!E13</f>
        <v>280</v>
      </c>
      <c r="F45" s="34">
        <f>SUM(B45:E45)</f>
        <v>540</v>
      </c>
    </row>
    <row r="46" spans="1:6">
      <c r="A46" s="10" t="s">
        <v>188</v>
      </c>
      <c r="B46" s="37">
        <f t="shared" si="0"/>
        <v>65</v>
      </c>
      <c r="C46" s="37">
        <f t="shared" si="0"/>
        <v>98</v>
      </c>
      <c r="D46" s="37">
        <f t="shared" si="0"/>
        <v>67</v>
      </c>
      <c r="E46" s="33">
        <f>sut!E14</f>
        <v>380</v>
      </c>
      <c r="F46" s="34">
        <f>SUM(B46:E46)</f>
        <v>610</v>
      </c>
    </row>
    <row r="47" spans="1:6">
      <c r="A47" s="10" t="s">
        <v>90</v>
      </c>
      <c r="B47" s="33">
        <f>B39</f>
        <v>153</v>
      </c>
      <c r="C47" s="33">
        <f>C39</f>
        <v>279</v>
      </c>
      <c r="D47" s="33">
        <f>D39</f>
        <v>358</v>
      </c>
      <c r="E47" s="33">
        <f>B18</f>
        <v>0</v>
      </c>
      <c r="F47" s="34">
        <f>SUM(B47:E47)</f>
        <v>790</v>
      </c>
    </row>
    <row r="48" spans="1:6">
      <c r="A48" s="12" t="s">
        <v>189</v>
      </c>
      <c r="B48" s="35">
        <f>SUM(B44:B47)</f>
        <v>350</v>
      </c>
      <c r="C48" s="35">
        <f>SUM(C44:C47)</f>
        <v>540</v>
      </c>
      <c r="D48" s="35">
        <f>SUM(D44:D47)</f>
        <v>610</v>
      </c>
      <c r="E48" s="35">
        <f>SUM(E44:E47)</f>
        <v>790</v>
      </c>
      <c r="F48" s="36">
        <f>SUM(B48:E48)</f>
        <v>2290</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100"/>
  <sheetViews>
    <sheetView topLeftCell="A63" zoomScale="75" workbookViewId="0">
      <selection activeCell="C55" sqref="C55"/>
    </sheetView>
  </sheetViews>
  <sheetFormatPr defaultColWidth="11.42578125" defaultRowHeight="12.75"/>
  <sheetData>
    <row r="1" spans="1:9" ht="18">
      <c r="A1" s="29" t="s">
        <v>313</v>
      </c>
    </row>
    <row r="3" spans="1:9" ht="15.75">
      <c r="A3" s="80" t="s">
        <v>226</v>
      </c>
      <c r="B3" s="220"/>
      <c r="C3" s="220"/>
      <c r="D3" s="220"/>
      <c r="E3" s="220"/>
      <c r="F3" s="220"/>
      <c r="G3" s="220"/>
      <c r="H3" s="220"/>
      <c r="I3" s="220"/>
    </row>
    <row r="4" spans="1:9">
      <c r="A4" s="220"/>
      <c r="B4" s="220"/>
      <c r="C4" s="220"/>
      <c r="D4" s="220"/>
      <c r="E4" s="220"/>
      <c r="F4" s="220"/>
      <c r="G4" s="220"/>
      <c r="H4" s="220"/>
      <c r="I4" s="220"/>
    </row>
    <row r="5" spans="1:9">
      <c r="A5" s="235"/>
      <c r="B5" s="236" t="s">
        <v>3</v>
      </c>
      <c r="C5" s="316" t="s">
        <v>3</v>
      </c>
      <c r="D5" s="317"/>
      <c r="E5" s="318"/>
      <c r="F5" s="319" t="s">
        <v>243</v>
      </c>
      <c r="G5" s="298" t="s">
        <v>5</v>
      </c>
      <c r="H5" s="322" t="s">
        <v>244</v>
      </c>
      <c r="I5" s="220"/>
    </row>
    <row r="6" spans="1:9" ht="25.5">
      <c r="A6" s="237" t="s">
        <v>19</v>
      </c>
      <c r="B6" s="238"/>
      <c r="C6" s="239" t="s">
        <v>20</v>
      </c>
      <c r="D6" s="240" t="s">
        <v>245</v>
      </c>
      <c r="E6" s="240" t="s">
        <v>246</v>
      </c>
      <c r="F6" s="320"/>
      <c r="G6" s="321"/>
      <c r="H6" s="323"/>
      <c r="I6" s="220"/>
    </row>
    <row r="7" spans="1:9">
      <c r="A7" s="326" t="s">
        <v>247</v>
      </c>
      <c r="B7" s="327"/>
      <c r="C7" s="241" t="e">
        <f>#REF!</f>
        <v>#REF!</v>
      </c>
      <c r="D7" s="241" t="e">
        <f>#REF!</f>
        <v>#REF!</v>
      </c>
      <c r="E7" s="241" t="e">
        <f>#REF!</f>
        <v>#REF!</v>
      </c>
      <c r="F7" s="241" t="e">
        <f>SUM(C7:E7)</f>
        <v>#REF!</v>
      </c>
      <c r="G7" s="241" t="e">
        <f>#REF!</f>
        <v>#REF!</v>
      </c>
      <c r="H7" s="242" t="e">
        <f>F7+G7</f>
        <v>#REF!</v>
      </c>
      <c r="I7" s="220"/>
    </row>
    <row r="8" spans="1:9">
      <c r="A8" s="328" t="s">
        <v>248</v>
      </c>
      <c r="B8" s="329"/>
      <c r="C8" s="241" t="e">
        <f>#REF!</f>
        <v>#REF!</v>
      </c>
      <c r="D8" s="241" t="e">
        <f>#REF!</f>
        <v>#REF!</v>
      </c>
      <c r="E8" s="241" t="e">
        <f>#REF!</f>
        <v>#REF!</v>
      </c>
      <c r="F8" s="241" t="e">
        <f>SUM(C8:E8)</f>
        <v>#REF!</v>
      </c>
      <c r="G8" s="241" t="e">
        <f>#REF!</f>
        <v>#REF!</v>
      </c>
      <c r="H8" s="242" t="e">
        <f>F8+G8</f>
        <v>#REF!</v>
      </c>
      <c r="I8" s="220"/>
    </row>
    <row r="9" spans="1:9">
      <c r="A9" s="328" t="s">
        <v>14</v>
      </c>
      <c r="B9" s="329"/>
      <c r="C9" s="241" t="e">
        <f>#REF!</f>
        <v>#REF!</v>
      </c>
      <c r="D9" s="241" t="e">
        <f>#REF!</f>
        <v>#REF!</v>
      </c>
      <c r="E9" s="241" t="e">
        <f>#REF!</f>
        <v>#REF!</v>
      </c>
      <c r="F9" s="241" t="e">
        <f>SUM(C9:E9)</f>
        <v>#REF!</v>
      </c>
      <c r="G9" s="241" t="e">
        <f>#REF!</f>
        <v>#REF!</v>
      </c>
      <c r="H9" s="245" t="e">
        <f>F9+G9</f>
        <v>#REF!</v>
      </c>
      <c r="I9" s="220"/>
    </row>
    <row r="10" spans="1:9">
      <c r="A10" s="330" t="s">
        <v>27</v>
      </c>
      <c r="B10" s="331"/>
      <c r="C10" s="246" t="e">
        <f>SUM(C7:C9)</f>
        <v>#REF!</v>
      </c>
      <c r="D10" s="247" t="e">
        <f>SUM(D7:D9)</f>
        <v>#REF!</v>
      </c>
      <c r="E10" s="247" t="e">
        <f>SUM(E7:E9)</f>
        <v>#REF!</v>
      </c>
      <c r="F10" s="247" t="e">
        <f>SUM(F7:F9)</f>
        <v>#REF!</v>
      </c>
      <c r="G10" s="247" t="e">
        <f>SUM(G7:G9)</f>
        <v>#REF!</v>
      </c>
      <c r="H10" s="248" t="e">
        <f>SUM(C10:G10)</f>
        <v>#REF!</v>
      </c>
      <c r="I10" s="220"/>
    </row>
    <row r="11" spans="1:9">
      <c r="A11" s="220"/>
      <c r="B11" s="220"/>
      <c r="C11" s="220"/>
      <c r="D11" s="220"/>
      <c r="E11" s="220"/>
      <c r="F11" s="220"/>
      <c r="G11" s="220"/>
      <c r="H11" s="220"/>
      <c r="I11" s="220"/>
    </row>
    <row r="12" spans="1:9" ht="15.75">
      <c r="A12" s="80" t="s">
        <v>249</v>
      </c>
      <c r="B12" s="220"/>
      <c r="C12" s="220"/>
      <c r="D12" s="220"/>
      <c r="E12" s="220"/>
      <c r="F12" s="220"/>
      <c r="G12" s="220"/>
      <c r="H12" s="220"/>
      <c r="I12" s="220"/>
    </row>
    <row r="13" spans="1:9">
      <c r="A13" s="220"/>
      <c r="B13" s="220"/>
      <c r="C13" s="220"/>
      <c r="D13" s="220"/>
      <c r="E13" s="220"/>
      <c r="F13" s="220"/>
      <c r="G13" s="220"/>
      <c r="H13" s="220"/>
      <c r="I13" s="220"/>
    </row>
    <row r="14" spans="1:9">
      <c r="A14" s="235"/>
      <c r="B14" s="236" t="s">
        <v>3</v>
      </c>
      <c r="C14" s="316" t="s">
        <v>3</v>
      </c>
      <c r="D14" s="317"/>
      <c r="E14" s="318"/>
      <c r="F14" s="324" t="s">
        <v>250</v>
      </c>
      <c r="G14" s="298"/>
      <c r="H14" s="325"/>
      <c r="I14" s="286" t="s">
        <v>251</v>
      </c>
    </row>
    <row r="15" spans="1:9" ht="38.25">
      <c r="A15" s="237" t="s">
        <v>19</v>
      </c>
      <c r="B15" s="238"/>
      <c r="C15" s="239" t="s">
        <v>20</v>
      </c>
      <c r="D15" s="240" t="s">
        <v>245</v>
      </c>
      <c r="E15" s="240" t="s">
        <v>246</v>
      </c>
      <c r="F15" s="240" t="s">
        <v>252</v>
      </c>
      <c r="G15" s="240" t="s">
        <v>253</v>
      </c>
      <c r="H15" s="240" t="s">
        <v>18</v>
      </c>
      <c r="I15" s="287"/>
    </row>
    <row r="16" spans="1:9">
      <c r="A16" s="326" t="s">
        <v>247</v>
      </c>
      <c r="B16" s="327"/>
      <c r="C16" s="249" t="e">
        <f>#REF!</f>
        <v>#REF!</v>
      </c>
      <c r="D16" s="249" t="e">
        <f>#REF!</f>
        <v>#REF!</v>
      </c>
      <c r="E16" s="249" t="e">
        <f>#REF!</f>
        <v>#REF!</v>
      </c>
      <c r="F16" s="250" t="e">
        <f>#REF!</f>
        <v>#REF!</v>
      </c>
      <c r="G16" s="250" t="e">
        <f>#REF!</f>
        <v>#REF!</v>
      </c>
      <c r="H16" s="250" t="e">
        <f>#REF!</f>
        <v>#REF!</v>
      </c>
      <c r="I16" s="242" t="e">
        <f>SUM(C16:H16)</f>
        <v>#REF!</v>
      </c>
    </row>
    <row r="17" spans="1:9">
      <c r="A17" s="328" t="s">
        <v>248</v>
      </c>
      <c r="B17" s="329"/>
      <c r="C17" s="250" t="e">
        <f>#REF!</f>
        <v>#REF!</v>
      </c>
      <c r="D17" s="250" t="e">
        <f>#REF!</f>
        <v>#REF!</v>
      </c>
      <c r="E17" s="250" t="e">
        <f>#REF!</f>
        <v>#REF!</v>
      </c>
      <c r="F17" s="250" t="e">
        <f>#REF!</f>
        <v>#REF!</v>
      </c>
      <c r="G17" s="250" t="e">
        <f>#REF!</f>
        <v>#REF!</v>
      </c>
      <c r="H17" s="250" t="e">
        <f>#REF!</f>
        <v>#REF!</v>
      </c>
      <c r="I17" s="242" t="e">
        <f>SUM(C17:H17)</f>
        <v>#REF!</v>
      </c>
    </row>
    <row r="18" spans="1:9">
      <c r="A18" s="328" t="s">
        <v>14</v>
      </c>
      <c r="B18" s="329"/>
      <c r="C18" s="250" t="e">
        <f>#REF!</f>
        <v>#REF!</v>
      </c>
      <c r="D18" s="250" t="e">
        <f>#REF!</f>
        <v>#REF!</v>
      </c>
      <c r="E18" s="250" t="e">
        <f>#REF!</f>
        <v>#REF!</v>
      </c>
      <c r="F18" s="250" t="e">
        <f>#REF!</f>
        <v>#REF!</v>
      </c>
      <c r="G18" s="250" t="e">
        <f>#REF!</f>
        <v>#REF!</v>
      </c>
      <c r="H18" s="250" t="e">
        <f>#REF!</f>
        <v>#REF!</v>
      </c>
      <c r="I18" s="242" t="e">
        <f>SUM(C18:H18)</f>
        <v>#REF!</v>
      </c>
    </row>
    <row r="19" spans="1:9">
      <c r="A19" s="243" t="s">
        <v>254</v>
      </c>
      <c r="B19" s="244"/>
      <c r="C19" s="250" t="e">
        <f>#REF!</f>
        <v>#REF!</v>
      </c>
      <c r="D19" s="250" t="e">
        <f>#REF!</f>
        <v>#REF!</v>
      </c>
      <c r="E19" s="250" t="e">
        <f>#REF!</f>
        <v>#REF!</v>
      </c>
      <c r="F19" s="250" t="e">
        <f>#REF!</f>
        <v>#REF!</v>
      </c>
      <c r="G19" s="250" t="e">
        <f>#REF!</f>
        <v>#REF!</v>
      </c>
      <c r="H19" s="250" t="e">
        <f>#REF!</f>
        <v>#REF!</v>
      </c>
      <c r="I19" s="242" t="e">
        <f>SUM(C19:H19)</f>
        <v>#REF!</v>
      </c>
    </row>
    <row r="20" spans="1:9">
      <c r="A20" s="332" t="s">
        <v>90</v>
      </c>
      <c r="B20" s="333"/>
      <c r="C20" s="251" t="e">
        <f>#REF!</f>
        <v>#REF!</v>
      </c>
      <c r="D20" s="251" t="e">
        <f>#REF!</f>
        <v>#REF!</v>
      </c>
      <c r="E20" s="251" t="e">
        <f>#REF!</f>
        <v>#REF!</v>
      </c>
      <c r="F20" s="251" t="e">
        <f>#REF!</f>
        <v>#REF!</v>
      </c>
      <c r="G20" s="251" t="e">
        <f>#REF!</f>
        <v>#REF!</v>
      </c>
      <c r="H20" s="251" t="e">
        <f>#REF!</f>
        <v>#REF!</v>
      </c>
      <c r="I20" s="245" t="e">
        <f>SUM(C20:H20)</f>
        <v>#REF!</v>
      </c>
    </row>
    <row r="21" spans="1:9">
      <c r="A21" s="330" t="s">
        <v>87</v>
      </c>
      <c r="B21" s="331"/>
      <c r="C21" s="252" t="e">
        <f t="shared" ref="C21:I21" si="0">SUM(C16:C20)</f>
        <v>#REF!</v>
      </c>
      <c r="D21" s="253" t="e">
        <f t="shared" si="0"/>
        <v>#REF!</v>
      </c>
      <c r="E21" s="253" t="e">
        <f t="shared" si="0"/>
        <v>#REF!</v>
      </c>
      <c r="F21" s="253" t="e">
        <f t="shared" si="0"/>
        <v>#REF!</v>
      </c>
      <c r="G21" s="253" t="e">
        <f t="shared" si="0"/>
        <v>#REF!</v>
      </c>
      <c r="H21" s="253" t="e">
        <f t="shared" si="0"/>
        <v>#REF!</v>
      </c>
      <c r="I21" s="248" t="e">
        <f t="shared" si="0"/>
        <v>#REF!</v>
      </c>
    </row>
    <row r="23" spans="1:9" ht="15.75">
      <c r="A23" s="80" t="s">
        <v>255</v>
      </c>
      <c r="B23" s="220"/>
      <c r="C23" s="220"/>
      <c r="D23" s="220"/>
      <c r="E23" s="220"/>
      <c r="F23" s="220"/>
      <c r="G23" s="220"/>
      <c r="H23" s="220"/>
      <c r="I23" s="220"/>
    </row>
    <row r="24" spans="1:9">
      <c r="A24" s="220"/>
      <c r="B24" s="220"/>
      <c r="C24" s="220"/>
      <c r="D24" s="220"/>
      <c r="E24" s="220"/>
      <c r="F24" s="220"/>
      <c r="G24" s="220"/>
      <c r="H24" s="220"/>
      <c r="I24" s="220"/>
    </row>
    <row r="25" spans="1:9">
      <c r="A25" s="235"/>
      <c r="B25" s="236" t="s">
        <v>3</v>
      </c>
      <c r="C25" s="316" t="s">
        <v>3</v>
      </c>
      <c r="D25" s="317"/>
      <c r="E25" s="318"/>
      <c r="F25" s="324" t="s">
        <v>250</v>
      </c>
      <c r="G25" s="298"/>
      <c r="H25" s="325"/>
      <c r="I25" s="286" t="s">
        <v>251</v>
      </c>
    </row>
    <row r="26" spans="1:9" ht="38.25">
      <c r="A26" s="237" t="s">
        <v>19</v>
      </c>
      <c r="B26" s="238"/>
      <c r="C26" s="239" t="s">
        <v>20</v>
      </c>
      <c r="D26" s="240" t="s">
        <v>245</v>
      </c>
      <c r="E26" s="240" t="s">
        <v>246</v>
      </c>
      <c r="F26" s="240" t="s">
        <v>252</v>
      </c>
      <c r="G26" s="240" t="s">
        <v>253</v>
      </c>
      <c r="H26" s="240" t="s">
        <v>18</v>
      </c>
      <c r="I26" s="287"/>
    </row>
    <row r="27" spans="1:9">
      <c r="A27" s="326" t="s">
        <v>247</v>
      </c>
      <c r="B27" s="327"/>
      <c r="C27" s="249" t="e">
        <f>#REF!</f>
        <v>#REF!</v>
      </c>
      <c r="D27" s="249" t="e">
        <f>#REF!</f>
        <v>#REF!</v>
      </c>
      <c r="E27" s="249" t="e">
        <f>#REF!</f>
        <v>#REF!</v>
      </c>
      <c r="F27" s="250" t="e">
        <f>#REF!</f>
        <v>#REF!</v>
      </c>
      <c r="G27" s="250" t="e">
        <f>#REF!</f>
        <v>#REF!</v>
      </c>
      <c r="H27" s="250" t="e">
        <f>#REF!</f>
        <v>#REF!</v>
      </c>
      <c r="I27" s="242" t="e">
        <f>SUM(C27:H27)</f>
        <v>#REF!</v>
      </c>
    </row>
    <row r="28" spans="1:9">
      <c r="A28" s="328" t="s">
        <v>248</v>
      </c>
      <c r="B28" s="329"/>
      <c r="C28" s="250" t="e">
        <f>#REF!</f>
        <v>#REF!</v>
      </c>
      <c r="D28" s="250" t="e">
        <f>#REF!</f>
        <v>#REF!</v>
      </c>
      <c r="E28" s="250" t="e">
        <f>#REF!</f>
        <v>#REF!</v>
      </c>
      <c r="F28" s="250" t="e">
        <f>#REF!</f>
        <v>#REF!</v>
      </c>
      <c r="G28" s="250" t="e">
        <f>#REF!</f>
        <v>#REF!</v>
      </c>
      <c r="H28" s="250" t="e">
        <f>#REF!</f>
        <v>#REF!</v>
      </c>
      <c r="I28" s="242" t="e">
        <f>SUM(C28:H28)</f>
        <v>#REF!</v>
      </c>
    </row>
    <row r="29" spans="1:9">
      <c r="A29" s="332" t="s">
        <v>14</v>
      </c>
      <c r="B29" s="333"/>
      <c r="C29" s="251" t="e">
        <f>#REF!</f>
        <v>#REF!</v>
      </c>
      <c r="D29" s="251" t="e">
        <f>#REF!</f>
        <v>#REF!</v>
      </c>
      <c r="E29" s="251" t="e">
        <f>#REF!</f>
        <v>#REF!</v>
      </c>
      <c r="F29" s="251" t="e">
        <f>#REF!</f>
        <v>#REF!</v>
      </c>
      <c r="G29" s="251" t="e">
        <f>#REF!</f>
        <v>#REF!</v>
      </c>
      <c r="H29" s="251" t="e">
        <f>#REF!</f>
        <v>#REF!</v>
      </c>
      <c r="I29" s="245" t="e">
        <f>SUM(C29:H29)</f>
        <v>#REF!</v>
      </c>
    </row>
    <row r="30" spans="1:9">
      <c r="A30" s="330" t="s">
        <v>27</v>
      </c>
      <c r="B30" s="331"/>
      <c r="C30" s="252" t="e">
        <f t="shared" ref="C30:I30" si="1">SUM(C27:C29)</f>
        <v>#REF!</v>
      </c>
      <c r="D30" s="253" t="e">
        <f t="shared" si="1"/>
        <v>#REF!</v>
      </c>
      <c r="E30" s="253" t="e">
        <f t="shared" si="1"/>
        <v>#REF!</v>
      </c>
      <c r="F30" s="253" t="e">
        <f t="shared" si="1"/>
        <v>#REF!</v>
      </c>
      <c r="G30" s="253" t="e">
        <f t="shared" si="1"/>
        <v>#REF!</v>
      </c>
      <c r="H30" s="253" t="e">
        <f t="shared" si="1"/>
        <v>#REF!</v>
      </c>
      <c r="I30" s="248" t="e">
        <f t="shared" si="1"/>
        <v>#REF!</v>
      </c>
    </row>
    <row r="32" spans="1:9">
      <c r="A32" s="4" t="s">
        <v>314</v>
      </c>
      <c r="F32" s="4" t="s">
        <v>315</v>
      </c>
    </row>
    <row r="34" spans="1:9">
      <c r="A34" s="4" t="s">
        <v>229</v>
      </c>
      <c r="F34" s="4" t="s">
        <v>229</v>
      </c>
    </row>
    <row r="35" spans="1:9">
      <c r="A35" s="7"/>
      <c r="B35" s="8" t="s">
        <v>183</v>
      </c>
      <c r="C35" s="8" t="s">
        <v>184</v>
      </c>
      <c r="D35" s="9" t="s">
        <v>185</v>
      </c>
      <c r="F35" s="7"/>
      <c r="G35" s="8" t="s">
        <v>183</v>
      </c>
      <c r="H35" s="8" t="s">
        <v>184</v>
      </c>
      <c r="I35" s="9" t="s">
        <v>185</v>
      </c>
    </row>
    <row r="36" spans="1:9">
      <c r="A36" s="10" t="s">
        <v>186</v>
      </c>
      <c r="B36" s="21" t="e">
        <f t="shared" ref="B36:D38" si="2">C16/C$21</f>
        <v>#REF!</v>
      </c>
      <c r="C36" s="21" t="e">
        <f t="shared" si="2"/>
        <v>#REF!</v>
      </c>
      <c r="D36" s="22" t="e">
        <f t="shared" si="2"/>
        <v>#REF!</v>
      </c>
      <c r="F36" s="10" t="s">
        <v>186</v>
      </c>
      <c r="G36" s="21" t="e">
        <f t="shared" ref="G36:I38" si="3">C27/C$21</f>
        <v>#REF!</v>
      </c>
      <c r="H36" s="21" t="e">
        <f t="shared" si="3"/>
        <v>#REF!</v>
      </c>
      <c r="I36" s="22" t="e">
        <f t="shared" si="3"/>
        <v>#REF!</v>
      </c>
    </row>
    <row r="37" spans="1:9">
      <c r="A37" s="10" t="s">
        <v>187</v>
      </c>
      <c r="B37" s="21" t="e">
        <f t="shared" si="2"/>
        <v>#REF!</v>
      </c>
      <c r="C37" s="21" t="e">
        <f t="shared" si="2"/>
        <v>#REF!</v>
      </c>
      <c r="D37" s="22" t="e">
        <f t="shared" si="2"/>
        <v>#REF!</v>
      </c>
      <c r="F37" s="10" t="s">
        <v>187</v>
      </c>
      <c r="G37" s="21" t="e">
        <f t="shared" si="3"/>
        <v>#REF!</v>
      </c>
      <c r="H37" s="21" t="e">
        <f t="shared" si="3"/>
        <v>#REF!</v>
      </c>
      <c r="I37" s="22" t="e">
        <f t="shared" si="3"/>
        <v>#REF!</v>
      </c>
    </row>
    <row r="38" spans="1:9">
      <c r="A38" s="12" t="s">
        <v>188</v>
      </c>
      <c r="B38" s="23" t="e">
        <f t="shared" si="2"/>
        <v>#REF!</v>
      </c>
      <c r="C38" s="23" t="e">
        <f t="shared" si="2"/>
        <v>#REF!</v>
      </c>
      <c r="D38" s="24" t="e">
        <f t="shared" si="2"/>
        <v>#REF!</v>
      </c>
      <c r="F38" s="12" t="s">
        <v>188</v>
      </c>
      <c r="G38" s="23" t="e">
        <f t="shared" si="3"/>
        <v>#REF!</v>
      </c>
      <c r="H38" s="23" t="e">
        <f t="shared" si="3"/>
        <v>#REF!</v>
      </c>
      <c r="I38" s="24" t="e">
        <f t="shared" si="3"/>
        <v>#REF!</v>
      </c>
    </row>
    <row r="40" spans="1:9">
      <c r="A40" s="4" t="s">
        <v>233</v>
      </c>
    </row>
    <row r="41" spans="1:9">
      <c r="A41" s="7"/>
      <c r="B41" s="8" t="s">
        <v>183</v>
      </c>
      <c r="C41" s="8" t="s">
        <v>184</v>
      </c>
      <c r="D41" s="9" t="s">
        <v>185</v>
      </c>
    </row>
    <row r="42" spans="1:9">
      <c r="A42" s="10" t="s">
        <v>186</v>
      </c>
      <c r="B42" s="21" t="e">
        <f t="shared" ref="B42:D44" si="4">C7/C$10</f>
        <v>#REF!</v>
      </c>
      <c r="C42" s="21" t="e">
        <f t="shared" si="4"/>
        <v>#REF!</v>
      </c>
      <c r="D42" s="22" t="e">
        <f t="shared" si="4"/>
        <v>#REF!</v>
      </c>
    </row>
    <row r="43" spans="1:9">
      <c r="A43" s="10" t="s">
        <v>187</v>
      </c>
      <c r="B43" s="21" t="e">
        <f t="shared" si="4"/>
        <v>#REF!</v>
      </c>
      <c r="C43" s="21" t="e">
        <f t="shared" si="4"/>
        <v>#REF!</v>
      </c>
      <c r="D43" s="22" t="e">
        <f t="shared" si="4"/>
        <v>#REF!</v>
      </c>
    </row>
    <row r="44" spans="1:9">
      <c r="A44" s="12" t="s">
        <v>188</v>
      </c>
      <c r="B44" s="23" t="e">
        <f t="shared" si="4"/>
        <v>#REF!</v>
      </c>
      <c r="C44" s="23" t="e">
        <f t="shared" si="4"/>
        <v>#REF!</v>
      </c>
      <c r="D44" s="24" t="e">
        <f t="shared" si="4"/>
        <v>#REF!</v>
      </c>
    </row>
    <row r="46" spans="1:9">
      <c r="A46" s="4" t="s">
        <v>316</v>
      </c>
    </row>
    <row r="47" spans="1:9">
      <c r="A47" s="7"/>
      <c r="B47" s="8" t="s">
        <v>183</v>
      </c>
      <c r="C47" s="8" t="s">
        <v>184</v>
      </c>
      <c r="D47" s="9" t="s">
        <v>185</v>
      </c>
    </row>
    <row r="48" spans="1:9">
      <c r="A48" s="10" t="s">
        <v>186</v>
      </c>
      <c r="B48" s="21" t="e">
        <f t="array" ref="B48:D50">MINVERSE(B42:D44)</f>
        <v>#REF!</v>
      </c>
      <c r="C48" s="21" t="e">
        <v>#REF!</v>
      </c>
      <c r="D48" s="22" t="e">
        <v>#REF!</v>
      </c>
    </row>
    <row r="49" spans="1:9">
      <c r="A49" s="10" t="s">
        <v>187</v>
      </c>
      <c r="B49" s="21" t="e">
        <v>#REF!</v>
      </c>
      <c r="C49" s="21" t="e">
        <v>#REF!</v>
      </c>
      <c r="D49" s="22" t="e">
        <v>#REF!</v>
      </c>
    </row>
    <row r="50" spans="1:9">
      <c r="A50" s="12" t="s">
        <v>188</v>
      </c>
      <c r="B50" s="23" t="e">
        <v>#REF!</v>
      </c>
      <c r="C50" s="23" t="e">
        <v>#REF!</v>
      </c>
      <c r="D50" s="24" t="e">
        <v>#REF!</v>
      </c>
    </row>
    <row r="52" spans="1:9">
      <c r="A52" s="4" t="s">
        <v>317</v>
      </c>
    </row>
    <row r="53" spans="1:9">
      <c r="A53" s="7"/>
      <c r="B53" s="8" t="s">
        <v>183</v>
      </c>
      <c r="C53" s="8" t="s">
        <v>184</v>
      </c>
      <c r="D53" s="9" t="s">
        <v>185</v>
      </c>
    </row>
    <row r="54" spans="1:9">
      <c r="A54" s="10" t="s">
        <v>186</v>
      </c>
      <c r="B54" s="37" t="e">
        <f>C21</f>
        <v>#REF!</v>
      </c>
      <c r="C54" s="37">
        <v>0</v>
      </c>
      <c r="D54" s="31">
        <v>0</v>
      </c>
    </row>
    <row r="55" spans="1:9">
      <c r="A55" s="10" t="s">
        <v>187</v>
      </c>
      <c r="B55" s="37">
        <v>0</v>
      </c>
      <c r="C55" s="37" t="e">
        <f>D21</f>
        <v>#REF!</v>
      </c>
      <c r="D55" s="31">
        <v>0</v>
      </c>
    </row>
    <row r="56" spans="1:9">
      <c r="A56" s="12" t="s">
        <v>188</v>
      </c>
      <c r="B56" s="44">
        <v>0</v>
      </c>
      <c r="C56" s="44">
        <v>0</v>
      </c>
      <c r="D56" s="32" t="e">
        <f>E21</f>
        <v>#REF!</v>
      </c>
    </row>
    <row r="58" spans="1:9">
      <c r="A58" s="4" t="s">
        <v>318</v>
      </c>
      <c r="F58" s="4" t="s">
        <v>318</v>
      </c>
    </row>
    <row r="59" spans="1:9">
      <c r="A59" s="7"/>
      <c r="B59" s="8" t="s">
        <v>183</v>
      </c>
      <c r="C59" s="8" t="s">
        <v>184</v>
      </c>
      <c r="D59" s="9" t="s">
        <v>185</v>
      </c>
      <c r="F59" s="7"/>
      <c r="G59" s="8" t="s">
        <v>183</v>
      </c>
      <c r="H59" s="8" t="s">
        <v>184</v>
      </c>
      <c r="I59" s="9" t="s">
        <v>185</v>
      </c>
    </row>
    <row r="60" spans="1:9">
      <c r="A60" s="10" t="s">
        <v>186</v>
      </c>
      <c r="B60" s="21" t="e">
        <f t="array" ref="B60:D62">MMULT(B48:D50,B36:D38)</f>
        <v>#REF!</v>
      </c>
      <c r="C60" s="21" t="e">
        <v>#REF!</v>
      </c>
      <c r="D60" s="22" t="e">
        <v>#REF!</v>
      </c>
      <c r="F60" s="10" t="s">
        <v>186</v>
      </c>
      <c r="G60" s="21" t="e">
        <f t="array" ref="G60:I62">MMULT(B48:D50,G36:I38)</f>
        <v>#REF!</v>
      </c>
      <c r="H60" s="21" t="e">
        <v>#REF!</v>
      </c>
      <c r="I60" s="22" t="e">
        <v>#REF!</v>
      </c>
    </row>
    <row r="61" spans="1:9">
      <c r="A61" s="10" t="s">
        <v>187</v>
      </c>
      <c r="B61" s="21" t="e">
        <v>#REF!</v>
      </c>
      <c r="C61" s="21" t="e">
        <v>#REF!</v>
      </c>
      <c r="D61" s="22" t="e">
        <v>#REF!</v>
      </c>
      <c r="F61" s="10" t="s">
        <v>187</v>
      </c>
      <c r="G61" s="21" t="e">
        <v>#REF!</v>
      </c>
      <c r="H61" s="21" t="e">
        <v>#REF!</v>
      </c>
      <c r="I61" s="22" t="e">
        <v>#REF!</v>
      </c>
    </row>
    <row r="62" spans="1:9">
      <c r="A62" s="12" t="s">
        <v>188</v>
      </c>
      <c r="B62" s="23" t="e">
        <v>#REF!</v>
      </c>
      <c r="C62" s="23" t="e">
        <v>#REF!</v>
      </c>
      <c r="D62" s="24" t="e">
        <v>#REF!</v>
      </c>
      <c r="F62" s="12" t="s">
        <v>188</v>
      </c>
      <c r="G62" s="23" t="e">
        <v>#REF!</v>
      </c>
      <c r="H62" s="23" t="e">
        <v>#REF!</v>
      </c>
      <c r="I62" s="24" t="e">
        <v>#REF!</v>
      </c>
    </row>
    <row r="64" spans="1:9">
      <c r="A64" s="4" t="s">
        <v>319</v>
      </c>
      <c r="F64" s="4" t="s">
        <v>319</v>
      </c>
    </row>
    <row r="65" spans="1:9">
      <c r="A65" s="7"/>
      <c r="B65" s="8" t="s">
        <v>183</v>
      </c>
      <c r="C65" s="8" t="s">
        <v>184</v>
      </c>
      <c r="D65" s="9" t="s">
        <v>185</v>
      </c>
      <c r="F65" s="7"/>
      <c r="G65" s="8" t="s">
        <v>183</v>
      </c>
      <c r="H65" s="8" t="s">
        <v>184</v>
      </c>
      <c r="I65" s="9" t="s">
        <v>185</v>
      </c>
    </row>
    <row r="66" spans="1:9">
      <c r="A66" s="10" t="s">
        <v>186</v>
      </c>
      <c r="B66" s="37" t="e">
        <f t="array" ref="B66:D68">MMULT(B60:D62,B54:D56)</f>
        <v>#REF!</v>
      </c>
      <c r="C66" s="37" t="e">
        <v>#REF!</v>
      </c>
      <c r="D66" s="31" t="e">
        <v>#REF!</v>
      </c>
      <c r="F66" s="10" t="s">
        <v>186</v>
      </c>
      <c r="G66" s="21" t="e">
        <f t="array" ref="G66:I68">MMULT(G60:I62,B54:D56)</f>
        <v>#REF!</v>
      </c>
      <c r="H66" s="21" t="e">
        <v>#REF!</v>
      </c>
      <c r="I66" s="22" t="e">
        <v>#REF!</v>
      </c>
    </row>
    <row r="67" spans="1:9">
      <c r="A67" s="10" t="s">
        <v>187</v>
      </c>
      <c r="B67" s="37" t="e">
        <v>#REF!</v>
      </c>
      <c r="C67" s="37" t="e">
        <v>#REF!</v>
      </c>
      <c r="D67" s="31" t="e">
        <v>#REF!</v>
      </c>
      <c r="F67" s="10" t="s">
        <v>187</v>
      </c>
      <c r="G67" s="21" t="e">
        <v>#REF!</v>
      </c>
      <c r="H67" s="21" t="e">
        <v>#REF!</v>
      </c>
      <c r="I67" s="22" t="e">
        <v>#REF!</v>
      </c>
    </row>
    <row r="68" spans="1:9">
      <c r="A68" s="12" t="s">
        <v>188</v>
      </c>
      <c r="B68" s="44" t="e">
        <v>#REF!</v>
      </c>
      <c r="C68" s="44" t="e">
        <v>#REF!</v>
      </c>
      <c r="D68" s="32" t="e">
        <v>#REF!</v>
      </c>
      <c r="F68" s="12" t="s">
        <v>188</v>
      </c>
      <c r="G68" s="23" t="e">
        <v>#REF!</v>
      </c>
      <c r="H68" s="23" t="e">
        <v>#REF!</v>
      </c>
      <c r="I68" s="24" t="e">
        <v>#REF!</v>
      </c>
    </row>
    <row r="70" spans="1:9">
      <c r="A70" s="4" t="s">
        <v>320</v>
      </c>
      <c r="F70" s="4" t="s">
        <v>320</v>
      </c>
    </row>
    <row r="71" spans="1:9">
      <c r="A71" s="7"/>
      <c r="B71" s="127" t="s">
        <v>321</v>
      </c>
      <c r="C71" s="8" t="s">
        <v>322</v>
      </c>
      <c r="D71" s="130" t="s">
        <v>18</v>
      </c>
      <c r="F71" s="7"/>
      <c r="G71" s="127" t="s">
        <v>321</v>
      </c>
      <c r="H71" s="8" t="s">
        <v>322</v>
      </c>
      <c r="I71" s="130" t="s">
        <v>18</v>
      </c>
    </row>
    <row r="72" spans="1:9">
      <c r="A72" s="10" t="s">
        <v>186</v>
      </c>
      <c r="B72" s="128" t="e">
        <f t="shared" ref="B72:D74" si="5">F16</f>
        <v>#REF!</v>
      </c>
      <c r="C72" s="37" t="e">
        <f t="shared" si="5"/>
        <v>#REF!</v>
      </c>
      <c r="D72" s="131" t="e">
        <f t="shared" si="5"/>
        <v>#REF!</v>
      </c>
      <c r="F72" s="10" t="s">
        <v>186</v>
      </c>
      <c r="G72" s="128" t="e">
        <f t="shared" ref="G72:I74" si="6">F27</f>
        <v>#REF!</v>
      </c>
      <c r="H72" s="37" t="e">
        <f t="shared" si="6"/>
        <v>#REF!</v>
      </c>
      <c r="I72" s="131" t="e">
        <f t="shared" si="6"/>
        <v>#REF!</v>
      </c>
    </row>
    <row r="73" spans="1:9">
      <c r="A73" s="10" t="s">
        <v>187</v>
      </c>
      <c r="B73" s="128" t="e">
        <f t="shared" si="5"/>
        <v>#REF!</v>
      </c>
      <c r="C73" s="37" t="e">
        <f t="shared" si="5"/>
        <v>#REF!</v>
      </c>
      <c r="D73" s="131" t="e">
        <f t="shared" si="5"/>
        <v>#REF!</v>
      </c>
      <c r="F73" s="10" t="s">
        <v>187</v>
      </c>
      <c r="G73" s="128" t="e">
        <f t="shared" si="6"/>
        <v>#REF!</v>
      </c>
      <c r="H73" s="37" t="e">
        <f t="shared" si="6"/>
        <v>#REF!</v>
      </c>
      <c r="I73" s="131" t="e">
        <f t="shared" si="6"/>
        <v>#REF!</v>
      </c>
    </row>
    <row r="74" spans="1:9">
      <c r="A74" s="12" t="s">
        <v>188</v>
      </c>
      <c r="B74" s="129" t="e">
        <f t="shared" si="5"/>
        <v>#REF!</v>
      </c>
      <c r="C74" s="44" t="e">
        <f t="shared" si="5"/>
        <v>#REF!</v>
      </c>
      <c r="D74" s="132" t="e">
        <f t="shared" si="5"/>
        <v>#REF!</v>
      </c>
      <c r="F74" s="12" t="s">
        <v>188</v>
      </c>
      <c r="G74" s="129" t="e">
        <f t="shared" si="6"/>
        <v>#REF!</v>
      </c>
      <c r="H74" s="44" t="e">
        <f t="shared" si="6"/>
        <v>#REF!</v>
      </c>
      <c r="I74" s="132" t="e">
        <f t="shared" si="6"/>
        <v>#REF!</v>
      </c>
    </row>
    <row r="76" spans="1:9">
      <c r="A76" s="4" t="s">
        <v>323</v>
      </c>
      <c r="F76" s="4" t="s">
        <v>323</v>
      </c>
    </row>
    <row r="77" spans="1:9">
      <c r="A77" s="7"/>
      <c r="B77" s="127" t="s">
        <v>321</v>
      </c>
      <c r="C77" s="8" t="s">
        <v>322</v>
      </c>
      <c r="D77" s="130" t="s">
        <v>18</v>
      </c>
      <c r="F77" s="7"/>
      <c r="G77" s="8" t="s">
        <v>183</v>
      </c>
      <c r="H77" s="8" t="s">
        <v>184</v>
      </c>
      <c r="I77" s="9" t="s">
        <v>185</v>
      </c>
    </row>
    <row r="78" spans="1:9">
      <c r="A78" s="10" t="s">
        <v>186</v>
      </c>
      <c r="B78" s="128" t="e">
        <f t="array" ref="B78:D80">MMULT(B48:D50,B72:D74)</f>
        <v>#REF!</v>
      </c>
      <c r="C78" s="37" t="e">
        <v>#REF!</v>
      </c>
      <c r="D78" s="131" t="e">
        <v>#REF!</v>
      </c>
      <c r="F78" s="10" t="s">
        <v>186</v>
      </c>
      <c r="G78" s="21" t="e">
        <f t="array" ref="G78:I80">MMULT(B48:D50,G72:I74)</f>
        <v>#REF!</v>
      </c>
      <c r="H78" s="21" t="e">
        <v>#REF!</v>
      </c>
      <c r="I78" s="22" t="e">
        <v>#REF!</v>
      </c>
    </row>
    <row r="79" spans="1:9">
      <c r="A79" s="10" t="s">
        <v>187</v>
      </c>
      <c r="B79" s="128" t="e">
        <v>#REF!</v>
      </c>
      <c r="C79" s="37" t="e">
        <v>#REF!</v>
      </c>
      <c r="D79" s="131" t="e">
        <v>#REF!</v>
      </c>
      <c r="F79" s="10" t="s">
        <v>187</v>
      </c>
      <c r="G79" s="21" t="e">
        <v>#REF!</v>
      </c>
      <c r="H79" s="21" t="e">
        <v>#REF!</v>
      </c>
      <c r="I79" s="22" t="e">
        <v>#REF!</v>
      </c>
    </row>
    <row r="80" spans="1:9">
      <c r="A80" s="12" t="s">
        <v>188</v>
      </c>
      <c r="B80" s="129" t="e">
        <v>#REF!</v>
      </c>
      <c r="C80" s="44" t="e">
        <v>#REF!</v>
      </c>
      <c r="D80" s="132" t="e">
        <v>#REF!</v>
      </c>
      <c r="F80" s="12" t="s">
        <v>188</v>
      </c>
      <c r="G80" s="23" t="e">
        <v>#REF!</v>
      </c>
      <c r="H80" s="23" t="e">
        <v>#REF!</v>
      </c>
      <c r="I80" s="24" t="e">
        <v>#REF!</v>
      </c>
    </row>
    <row r="82" spans="1:12" ht="15.75">
      <c r="A82" s="80" t="s">
        <v>285</v>
      </c>
      <c r="B82" s="220"/>
      <c r="C82" s="220"/>
      <c r="D82" s="220"/>
      <c r="E82" s="220"/>
      <c r="F82" s="220"/>
      <c r="G82" s="220"/>
      <c r="H82" s="220"/>
      <c r="I82" s="220"/>
    </row>
    <row r="83" spans="1:12">
      <c r="A83" s="220"/>
      <c r="B83" s="220"/>
      <c r="C83" s="220"/>
      <c r="D83" s="220"/>
      <c r="E83" s="220"/>
      <c r="F83" s="220"/>
      <c r="G83" s="220"/>
      <c r="H83" s="220"/>
      <c r="I83" s="220"/>
    </row>
    <row r="84" spans="1:12">
      <c r="A84" s="235"/>
      <c r="B84" s="236" t="s">
        <v>3</v>
      </c>
      <c r="C84" s="316" t="s">
        <v>3</v>
      </c>
      <c r="D84" s="317"/>
      <c r="E84" s="318"/>
      <c r="F84" s="324" t="s">
        <v>250</v>
      </c>
      <c r="G84" s="298"/>
      <c r="H84" s="325"/>
      <c r="I84" s="286" t="s">
        <v>251</v>
      </c>
    </row>
    <row r="85" spans="1:12" ht="38.25">
      <c r="A85" s="237" t="s">
        <v>3</v>
      </c>
      <c r="B85" s="238"/>
      <c r="C85" s="239" t="s">
        <v>20</v>
      </c>
      <c r="D85" s="240" t="s">
        <v>245</v>
      </c>
      <c r="E85" s="240" t="s">
        <v>246</v>
      </c>
      <c r="F85" s="240" t="s">
        <v>252</v>
      </c>
      <c r="G85" s="240" t="s">
        <v>253</v>
      </c>
      <c r="H85" s="240" t="s">
        <v>18</v>
      </c>
      <c r="I85" s="287"/>
    </row>
    <row r="86" spans="1:12">
      <c r="A86" s="326" t="s">
        <v>20</v>
      </c>
      <c r="B86" s="327"/>
      <c r="C86" s="277" t="e">
        <f t="shared" ref="C86:E88" si="7">B66</f>
        <v>#REF!</v>
      </c>
      <c r="D86" s="277" t="e">
        <f t="shared" si="7"/>
        <v>#REF!</v>
      </c>
      <c r="E86" s="277" t="e">
        <f t="shared" si="7"/>
        <v>#REF!</v>
      </c>
      <c r="F86" s="262" t="e">
        <f t="shared" ref="F86:H88" si="8">B78</f>
        <v>#REF!</v>
      </c>
      <c r="G86" s="262" t="e">
        <f t="shared" si="8"/>
        <v>#REF!</v>
      </c>
      <c r="H86" s="262" t="e">
        <f t="shared" si="8"/>
        <v>#REF!</v>
      </c>
      <c r="I86" s="278" t="e">
        <f>SUM(C86:H86)</f>
        <v>#REF!</v>
      </c>
      <c r="K86" s="30" t="s">
        <v>26</v>
      </c>
      <c r="L86" s="30" t="s">
        <v>26</v>
      </c>
    </row>
    <row r="87" spans="1:12">
      <c r="A87" s="328" t="s">
        <v>324</v>
      </c>
      <c r="B87" s="329"/>
      <c r="C87" s="262" t="e">
        <f t="shared" si="7"/>
        <v>#REF!</v>
      </c>
      <c r="D87" s="262" t="e">
        <f t="shared" si="7"/>
        <v>#REF!</v>
      </c>
      <c r="E87" s="262" t="e">
        <f t="shared" si="7"/>
        <v>#REF!</v>
      </c>
      <c r="F87" s="262" t="e">
        <f t="shared" si="8"/>
        <v>#REF!</v>
      </c>
      <c r="G87" s="262" t="e">
        <f t="shared" si="8"/>
        <v>#REF!</v>
      </c>
      <c r="H87" s="262" t="e">
        <f t="shared" si="8"/>
        <v>#REF!</v>
      </c>
      <c r="I87" s="278" t="e">
        <f>SUM(C87:H87)</f>
        <v>#REF!</v>
      </c>
    </row>
    <row r="88" spans="1:12">
      <c r="A88" s="328" t="s">
        <v>246</v>
      </c>
      <c r="B88" s="329"/>
      <c r="C88" s="262" t="e">
        <f t="shared" si="7"/>
        <v>#REF!</v>
      </c>
      <c r="D88" s="262" t="e">
        <f t="shared" si="7"/>
        <v>#REF!</v>
      </c>
      <c r="E88" s="262" t="e">
        <f t="shared" si="7"/>
        <v>#REF!</v>
      </c>
      <c r="F88" s="262" t="e">
        <f t="shared" si="8"/>
        <v>#REF!</v>
      </c>
      <c r="G88" s="262" t="e">
        <f t="shared" si="8"/>
        <v>#REF!</v>
      </c>
      <c r="H88" s="262" t="e">
        <f t="shared" si="8"/>
        <v>#REF!</v>
      </c>
      <c r="I88" s="278" t="e">
        <f>SUM(C88:H88)</f>
        <v>#REF!</v>
      </c>
    </row>
    <row r="89" spans="1:12">
      <c r="A89" s="243" t="s">
        <v>254</v>
      </c>
      <c r="B89" s="244"/>
      <c r="C89" s="262" t="e">
        <f t="shared" ref="C89:H89" si="9">C100</f>
        <v>#REF!</v>
      </c>
      <c r="D89" s="262" t="e">
        <f t="shared" si="9"/>
        <v>#REF!</v>
      </c>
      <c r="E89" s="262" t="e">
        <f t="shared" si="9"/>
        <v>#REF!</v>
      </c>
      <c r="F89" s="262" t="e">
        <f t="shared" si="9"/>
        <v>#REF!</v>
      </c>
      <c r="G89" s="262" t="e">
        <f t="shared" si="9"/>
        <v>#REF!</v>
      </c>
      <c r="H89" s="262" t="e">
        <f t="shared" si="9"/>
        <v>#REF!</v>
      </c>
      <c r="I89" s="278" t="e">
        <f>SUM(C89:H89)</f>
        <v>#REF!</v>
      </c>
    </row>
    <row r="90" spans="1:12">
      <c r="A90" s="332" t="s">
        <v>90</v>
      </c>
      <c r="B90" s="333"/>
      <c r="C90" s="266" t="e">
        <f t="shared" ref="C90:H90" si="10">C20</f>
        <v>#REF!</v>
      </c>
      <c r="D90" s="266" t="e">
        <f t="shared" si="10"/>
        <v>#REF!</v>
      </c>
      <c r="E90" s="266" t="e">
        <f t="shared" si="10"/>
        <v>#REF!</v>
      </c>
      <c r="F90" s="266" t="e">
        <f t="shared" si="10"/>
        <v>#REF!</v>
      </c>
      <c r="G90" s="266" t="e">
        <f t="shared" si="10"/>
        <v>#REF!</v>
      </c>
      <c r="H90" s="266" t="e">
        <f t="shared" si="10"/>
        <v>#REF!</v>
      </c>
      <c r="I90" s="279" t="e">
        <f>SUM(C90:H90)</f>
        <v>#REF!</v>
      </c>
    </row>
    <row r="91" spans="1:12">
      <c r="A91" s="330" t="s">
        <v>87</v>
      </c>
      <c r="B91" s="331"/>
      <c r="C91" s="272" t="e">
        <f t="shared" ref="C91:I91" si="11">SUM(C86:C90)</f>
        <v>#REF!</v>
      </c>
      <c r="D91" s="270" t="e">
        <f t="shared" si="11"/>
        <v>#REF!</v>
      </c>
      <c r="E91" s="270" t="e">
        <f t="shared" si="11"/>
        <v>#REF!</v>
      </c>
      <c r="F91" s="270" t="e">
        <f t="shared" si="11"/>
        <v>#REF!</v>
      </c>
      <c r="G91" s="270" t="e">
        <f t="shared" si="11"/>
        <v>#REF!</v>
      </c>
      <c r="H91" s="270" t="e">
        <f t="shared" si="11"/>
        <v>#REF!</v>
      </c>
      <c r="I91" s="280" t="e">
        <f t="shared" si="11"/>
        <v>#REF!</v>
      </c>
    </row>
    <row r="93" spans="1:12" ht="15.75">
      <c r="A93" s="80" t="s">
        <v>288</v>
      </c>
      <c r="B93" s="220"/>
      <c r="C93" s="220"/>
      <c r="D93" s="220"/>
      <c r="E93" s="220"/>
      <c r="F93" s="220"/>
      <c r="G93" s="220"/>
      <c r="H93" s="220"/>
      <c r="I93" s="220"/>
    </row>
    <row r="94" spans="1:12">
      <c r="A94" s="220"/>
      <c r="B94" s="220"/>
      <c r="C94" s="220"/>
      <c r="D94" s="220"/>
      <c r="E94" s="220"/>
      <c r="F94" s="220"/>
      <c r="G94" s="220"/>
      <c r="H94" s="220"/>
      <c r="I94" s="220"/>
    </row>
    <row r="95" spans="1:12">
      <c r="A95" s="235"/>
      <c r="B95" s="236" t="s">
        <v>3</v>
      </c>
      <c r="C95" s="316" t="s">
        <v>3</v>
      </c>
      <c r="D95" s="317"/>
      <c r="E95" s="318"/>
      <c r="F95" s="324" t="s">
        <v>250</v>
      </c>
      <c r="G95" s="298"/>
      <c r="H95" s="325"/>
      <c r="I95" s="286" t="s">
        <v>251</v>
      </c>
    </row>
    <row r="96" spans="1:12" ht="38.25">
      <c r="A96" s="237" t="s">
        <v>3</v>
      </c>
      <c r="B96" s="238"/>
      <c r="C96" s="239" t="s">
        <v>20</v>
      </c>
      <c r="D96" s="240" t="s">
        <v>245</v>
      </c>
      <c r="E96" s="240" t="s">
        <v>246</v>
      </c>
      <c r="F96" s="240" t="s">
        <v>252</v>
      </c>
      <c r="G96" s="240" t="s">
        <v>253</v>
      </c>
      <c r="H96" s="240" t="s">
        <v>18</v>
      </c>
      <c r="I96" s="287"/>
    </row>
    <row r="97" spans="1:9">
      <c r="A97" s="326" t="s">
        <v>20</v>
      </c>
      <c r="B97" s="327"/>
      <c r="C97" s="277" t="e">
        <f t="shared" ref="C97:E99" si="12">G66</f>
        <v>#REF!</v>
      </c>
      <c r="D97" s="277" t="e">
        <f t="shared" si="12"/>
        <v>#REF!</v>
      </c>
      <c r="E97" s="277" t="e">
        <f t="shared" si="12"/>
        <v>#REF!</v>
      </c>
      <c r="F97" s="262" t="e">
        <f t="shared" ref="F97:H99" si="13">G78</f>
        <v>#REF!</v>
      </c>
      <c r="G97" s="262" t="e">
        <f t="shared" si="13"/>
        <v>#REF!</v>
      </c>
      <c r="H97" s="262" t="e">
        <f t="shared" si="13"/>
        <v>#REF!</v>
      </c>
      <c r="I97" s="278" t="e">
        <f>SUM(C97:H97)</f>
        <v>#REF!</v>
      </c>
    </row>
    <row r="98" spans="1:9">
      <c r="A98" s="328" t="s">
        <v>324</v>
      </c>
      <c r="B98" s="329"/>
      <c r="C98" s="262" t="e">
        <f t="shared" si="12"/>
        <v>#REF!</v>
      </c>
      <c r="D98" s="262" t="e">
        <f t="shared" si="12"/>
        <v>#REF!</v>
      </c>
      <c r="E98" s="262" t="e">
        <f t="shared" si="12"/>
        <v>#REF!</v>
      </c>
      <c r="F98" s="262" t="e">
        <f t="shared" si="13"/>
        <v>#REF!</v>
      </c>
      <c r="G98" s="262" t="e">
        <f t="shared" si="13"/>
        <v>#REF!</v>
      </c>
      <c r="H98" s="262" t="e">
        <f t="shared" si="13"/>
        <v>#REF!</v>
      </c>
      <c r="I98" s="278" t="e">
        <f>SUM(C98:H98)</f>
        <v>#REF!</v>
      </c>
    </row>
    <row r="99" spans="1:9">
      <c r="A99" s="328" t="s">
        <v>246</v>
      </c>
      <c r="B99" s="329"/>
      <c r="C99" s="262" t="e">
        <f t="shared" si="12"/>
        <v>#REF!</v>
      </c>
      <c r="D99" s="262" t="e">
        <f t="shared" si="12"/>
        <v>#REF!</v>
      </c>
      <c r="E99" s="262" t="e">
        <f t="shared" si="12"/>
        <v>#REF!</v>
      </c>
      <c r="F99" s="262" t="e">
        <f t="shared" si="13"/>
        <v>#REF!</v>
      </c>
      <c r="G99" s="262" t="e">
        <f t="shared" si="13"/>
        <v>#REF!</v>
      </c>
      <c r="H99" s="262" t="e">
        <f t="shared" si="13"/>
        <v>#REF!</v>
      </c>
      <c r="I99" s="278" t="e">
        <f>SUM(C99:H99)</f>
        <v>#REF!</v>
      </c>
    </row>
    <row r="100" spans="1:9">
      <c r="A100" s="330" t="s">
        <v>87</v>
      </c>
      <c r="B100" s="331"/>
      <c r="C100" s="276" t="e">
        <f t="shared" ref="C100:I100" si="14">SUM(C97:C99)</f>
        <v>#REF!</v>
      </c>
      <c r="D100" s="274" t="e">
        <f t="shared" si="14"/>
        <v>#REF!</v>
      </c>
      <c r="E100" s="274" t="e">
        <f t="shared" si="14"/>
        <v>#REF!</v>
      </c>
      <c r="F100" s="274" t="e">
        <f t="shared" si="14"/>
        <v>#REF!</v>
      </c>
      <c r="G100" s="274" t="e">
        <f t="shared" si="14"/>
        <v>#REF!</v>
      </c>
      <c r="H100" s="274" t="e">
        <f t="shared" si="14"/>
        <v>#REF!</v>
      </c>
      <c r="I100" s="281" t="e">
        <f t="shared" si="14"/>
        <v>#REF!</v>
      </c>
    </row>
  </sheetData>
  <mergeCells count="38">
    <mergeCell ref="I25:I26"/>
    <mergeCell ref="A27:B27"/>
    <mergeCell ref="F14:H14"/>
    <mergeCell ref="A28:B28"/>
    <mergeCell ref="A29:B29"/>
    <mergeCell ref="C25:E25"/>
    <mergeCell ref="F25:H25"/>
    <mergeCell ref="I14:I15"/>
    <mergeCell ref="A16:B16"/>
    <mergeCell ref="C14:E14"/>
    <mergeCell ref="H5:H6"/>
    <mergeCell ref="C84:E84"/>
    <mergeCell ref="F84:H84"/>
    <mergeCell ref="A17:B17"/>
    <mergeCell ref="A30:B30"/>
    <mergeCell ref="C5:E5"/>
    <mergeCell ref="F5:F6"/>
    <mergeCell ref="G5:G6"/>
    <mergeCell ref="A18:B18"/>
    <mergeCell ref="A20:B20"/>
    <mergeCell ref="A7:B7"/>
    <mergeCell ref="A8:B8"/>
    <mergeCell ref="A9:B9"/>
    <mergeCell ref="A10:B10"/>
    <mergeCell ref="A21:B21"/>
    <mergeCell ref="A98:B98"/>
    <mergeCell ref="A99:B99"/>
    <mergeCell ref="A100:B100"/>
    <mergeCell ref="C95:E95"/>
    <mergeCell ref="I84:I85"/>
    <mergeCell ref="A86:B86"/>
    <mergeCell ref="F95:H95"/>
    <mergeCell ref="I95:I96"/>
    <mergeCell ref="A97:B97"/>
    <mergeCell ref="A87:B87"/>
    <mergeCell ref="A88:B88"/>
    <mergeCell ref="A90:B90"/>
    <mergeCell ref="A91:B91"/>
  </mergeCells>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52"/>
  <sheetViews>
    <sheetView topLeftCell="A14" zoomScale="75" workbookViewId="0">
      <selection activeCell="C55" sqref="C55"/>
    </sheetView>
  </sheetViews>
  <sheetFormatPr defaultColWidth="11.42578125" defaultRowHeight="12.75"/>
  <sheetData>
    <row r="1" spans="1:4">
      <c r="A1" s="4" t="s">
        <v>325</v>
      </c>
    </row>
    <row r="3" spans="1:4">
      <c r="A3" s="4" t="s">
        <v>229</v>
      </c>
    </row>
    <row r="4" spans="1:4">
      <c r="A4" s="7"/>
      <c r="B4" s="8" t="s">
        <v>183</v>
      </c>
      <c r="C4" s="8" t="s">
        <v>184</v>
      </c>
      <c r="D4" s="9" t="s">
        <v>185</v>
      </c>
    </row>
    <row r="5" spans="1:4">
      <c r="A5" s="10" t="s">
        <v>186</v>
      </c>
      <c r="B5" s="21">
        <f>sut!B20</f>
        <v>0.1</v>
      </c>
      <c r="C5" s="21">
        <f>sut!C20</f>
        <v>0.1</v>
      </c>
      <c r="D5" s="22">
        <f>sut!D20</f>
        <v>0.2</v>
      </c>
    </row>
    <row r="6" spans="1:4">
      <c r="A6" s="10" t="s">
        <v>187</v>
      </c>
      <c r="B6" s="21">
        <f>sut!B21</f>
        <v>0.3</v>
      </c>
      <c r="C6" s="21">
        <f>sut!C21</f>
        <v>0.2</v>
      </c>
      <c r="D6" s="22">
        <f>sut!D21</f>
        <v>0.1</v>
      </c>
    </row>
    <row r="7" spans="1:4">
      <c r="A7" s="12" t="s">
        <v>188</v>
      </c>
      <c r="B7" s="23">
        <f>sut!B22</f>
        <v>0.2</v>
      </c>
      <c r="C7" s="23">
        <f>sut!C22</f>
        <v>0.2</v>
      </c>
      <c r="D7" s="24">
        <f>sut!D22</f>
        <v>0.1</v>
      </c>
    </row>
    <row r="9" spans="1:4">
      <c r="A9" s="4" t="s">
        <v>234</v>
      </c>
    </row>
    <row r="10" spans="1:4">
      <c r="A10" s="7"/>
      <c r="B10" s="8" t="s">
        <v>186</v>
      </c>
      <c r="C10" s="8" t="s">
        <v>187</v>
      </c>
      <c r="D10" s="9" t="s">
        <v>188</v>
      </c>
    </row>
    <row r="11" spans="1:4">
      <c r="A11" s="10" t="s">
        <v>183</v>
      </c>
      <c r="B11" s="21">
        <f>sut!B36</f>
        <v>0.77142857142857146</v>
      </c>
      <c r="C11" s="21">
        <f>sut!C36</f>
        <v>1.8518518518518517E-2</v>
      </c>
      <c r="D11" s="22">
        <f>sut!D36</f>
        <v>3.2786885245901641E-2</v>
      </c>
    </row>
    <row r="12" spans="1:4">
      <c r="A12" s="10" t="s">
        <v>184</v>
      </c>
      <c r="B12" s="21">
        <f>sut!B37</f>
        <v>8.5714285714285715E-2</v>
      </c>
      <c r="C12" s="21">
        <f>sut!C37</f>
        <v>0.79629629629629628</v>
      </c>
      <c r="D12" s="22">
        <f>sut!D37</f>
        <v>6.5573770491803282E-2</v>
      </c>
    </row>
    <row r="13" spans="1:4">
      <c r="A13" s="12" t="s">
        <v>185</v>
      </c>
      <c r="B13" s="23">
        <f>sut!B38</f>
        <v>0.14285714285714285</v>
      </c>
      <c r="C13" s="23">
        <f>sut!C38</f>
        <v>0.18518518518518517</v>
      </c>
      <c r="D13" s="24">
        <f>sut!D38</f>
        <v>0.90163934426229508</v>
      </c>
    </row>
    <row r="15" spans="1:4">
      <c r="A15" s="4" t="s">
        <v>317</v>
      </c>
    </row>
    <row r="16" spans="1:4">
      <c r="A16" s="7"/>
      <c r="B16" s="8" t="s">
        <v>183</v>
      </c>
      <c r="C16" s="8" t="s">
        <v>184</v>
      </c>
      <c r="D16" s="9" t="s">
        <v>185</v>
      </c>
    </row>
    <row r="17" spans="1:4">
      <c r="A17" s="10" t="s">
        <v>186</v>
      </c>
      <c r="B17" s="21">
        <f>sut!B8</f>
        <v>300</v>
      </c>
      <c r="C17" s="21">
        <v>0</v>
      </c>
      <c r="D17" s="22">
        <v>0</v>
      </c>
    </row>
    <row r="18" spans="1:4">
      <c r="A18" s="10" t="s">
        <v>187</v>
      </c>
      <c r="B18" s="21">
        <v>0</v>
      </c>
      <c r="C18" s="21">
        <f>sut!C8</f>
        <v>500</v>
      </c>
      <c r="D18" s="22">
        <v>0</v>
      </c>
    </row>
    <row r="19" spans="1:4">
      <c r="A19" s="12" t="s">
        <v>188</v>
      </c>
      <c r="B19" s="23">
        <v>0</v>
      </c>
      <c r="C19" s="23">
        <v>0</v>
      </c>
      <c r="D19" s="24">
        <f>sut!D8</f>
        <v>700</v>
      </c>
    </row>
    <row r="21" spans="1:4">
      <c r="A21" s="4" t="s">
        <v>326</v>
      </c>
    </row>
    <row r="22" spans="1:4">
      <c r="A22" s="7"/>
      <c r="B22" s="8" t="s">
        <v>186</v>
      </c>
      <c r="C22" s="8" t="s">
        <v>187</v>
      </c>
      <c r="D22" s="9" t="s">
        <v>188</v>
      </c>
    </row>
    <row r="23" spans="1:4">
      <c r="A23" s="10" t="s">
        <v>183</v>
      </c>
      <c r="B23" s="21">
        <f t="array" ref="B23:D25">MMULT(B11:D13,B5:D7)</f>
        <v>8.9255789747593031E-2</v>
      </c>
      <c r="C23" s="21">
        <v>8.7403937895741191E-2</v>
      </c>
      <c r="D23" s="22">
        <v>0.15941625466215631</v>
      </c>
    </row>
    <row r="24" spans="1:4">
      <c r="A24" s="10" t="s">
        <v>184</v>
      </c>
      <c r="B24" s="21">
        <v>0.2605750715586781</v>
      </c>
      <c r="C24" s="21">
        <v>0.18094544192904849</v>
      </c>
      <c r="D24" s="22">
        <v>0.1033298638216671</v>
      </c>
    </row>
    <row r="25" spans="1:4">
      <c r="A25" s="12" t="s">
        <v>185</v>
      </c>
      <c r="B25" s="23">
        <v>0.25016913869372887</v>
      </c>
      <c r="C25" s="23">
        <v>0.23165062017521035</v>
      </c>
      <c r="D25" s="24">
        <v>0.1372538815161766</v>
      </c>
    </row>
    <row r="27" spans="1:4">
      <c r="A27" s="4" t="s">
        <v>327</v>
      </c>
    </row>
    <row r="28" spans="1:4">
      <c r="A28" s="7"/>
      <c r="B28" s="8" t="s">
        <v>183</v>
      </c>
      <c r="C28" s="8" t="s">
        <v>184</v>
      </c>
      <c r="D28" s="9" t="s">
        <v>185</v>
      </c>
    </row>
    <row r="29" spans="1:4">
      <c r="A29" s="10" t="s">
        <v>186</v>
      </c>
      <c r="B29" s="37">
        <f t="array" ref="B29:D31">MMULT(B23:D25,B17:D19)</f>
        <v>26.776736924277909</v>
      </c>
      <c r="C29" s="37">
        <v>43.701968947870597</v>
      </c>
      <c r="D29" s="31">
        <v>111.59137826350941</v>
      </c>
    </row>
    <row r="30" spans="1:4">
      <c r="A30" s="10" t="s">
        <v>187</v>
      </c>
      <c r="B30" s="37">
        <v>78.172521467603431</v>
      </c>
      <c r="C30" s="37">
        <v>90.472720964524243</v>
      </c>
      <c r="D30" s="31">
        <v>72.330904675166977</v>
      </c>
    </row>
    <row r="31" spans="1:4">
      <c r="A31" s="12" t="s">
        <v>188</v>
      </c>
      <c r="B31" s="44">
        <v>75.050741608118656</v>
      </c>
      <c r="C31" s="44">
        <v>115.82531008760517</v>
      </c>
      <c r="D31" s="32">
        <v>96.077717061323611</v>
      </c>
    </row>
    <row r="33" spans="1:6">
      <c r="A33" s="4" t="s">
        <v>328</v>
      </c>
    </row>
    <row r="34" spans="1:6">
      <c r="A34" s="7"/>
      <c r="B34" s="9" t="s">
        <v>86</v>
      </c>
    </row>
    <row r="35" spans="1:6">
      <c r="A35" s="10" t="s">
        <v>186</v>
      </c>
      <c r="B35" s="31">
        <f>sut!E12</f>
        <v>130</v>
      </c>
    </row>
    <row r="36" spans="1:6">
      <c r="A36" s="10" t="s">
        <v>187</v>
      </c>
      <c r="B36" s="31">
        <f>sut!E13</f>
        <v>280</v>
      </c>
    </row>
    <row r="37" spans="1:6">
      <c r="A37" s="12" t="s">
        <v>188</v>
      </c>
      <c r="B37" s="32">
        <f>sut!E14</f>
        <v>380</v>
      </c>
    </row>
    <row r="39" spans="1:6">
      <c r="A39" s="4" t="s">
        <v>328</v>
      </c>
    </row>
    <row r="40" spans="1:6">
      <c r="A40" s="7"/>
      <c r="B40" s="9" t="s">
        <v>86</v>
      </c>
    </row>
    <row r="41" spans="1:6">
      <c r="A41" s="10" t="s">
        <v>186</v>
      </c>
      <c r="B41" s="31">
        <f t="array" ref="B41:B43">MMULT(B11:D13,B35:B37)</f>
        <v>117.92991586434211</v>
      </c>
    </row>
    <row r="42" spans="1:6">
      <c r="A42" s="10" t="s">
        <v>187</v>
      </c>
      <c r="B42" s="31">
        <v>259.02385289270535</v>
      </c>
    </row>
    <row r="43" spans="1:6">
      <c r="A43" s="12" t="s">
        <v>188</v>
      </c>
      <c r="B43" s="32">
        <v>413.04623124295256</v>
      </c>
    </row>
    <row r="45" spans="1:6">
      <c r="A45" s="4" t="s">
        <v>329</v>
      </c>
    </row>
    <row r="47" spans="1:6">
      <c r="A47" s="7"/>
      <c r="B47" s="8" t="s">
        <v>183</v>
      </c>
      <c r="C47" s="8" t="s">
        <v>184</v>
      </c>
      <c r="D47" s="8" t="s">
        <v>185</v>
      </c>
      <c r="E47" s="8" t="s">
        <v>86</v>
      </c>
      <c r="F47" s="9" t="s">
        <v>87</v>
      </c>
    </row>
    <row r="48" spans="1:6">
      <c r="A48" s="10" t="s">
        <v>183</v>
      </c>
      <c r="B48" s="37">
        <f t="shared" ref="B48:D50" si="0">B29</f>
        <v>26.776736924277909</v>
      </c>
      <c r="C48" s="37">
        <f t="shared" si="0"/>
        <v>43.701968947870597</v>
      </c>
      <c r="D48" s="37">
        <f t="shared" si="0"/>
        <v>111.59137826350941</v>
      </c>
      <c r="E48" s="33">
        <f>B41</f>
        <v>117.92991586434211</v>
      </c>
      <c r="F48" s="34">
        <f>SUM(B48:E48)</f>
        <v>300</v>
      </c>
    </row>
    <row r="49" spans="1:6">
      <c r="A49" s="10" t="s">
        <v>184</v>
      </c>
      <c r="B49" s="37">
        <f t="shared" si="0"/>
        <v>78.172521467603431</v>
      </c>
      <c r="C49" s="37">
        <f t="shared" si="0"/>
        <v>90.472720964524243</v>
      </c>
      <c r="D49" s="37">
        <f t="shared" si="0"/>
        <v>72.330904675166977</v>
      </c>
      <c r="E49" s="33">
        <f>B42</f>
        <v>259.02385289270535</v>
      </c>
      <c r="F49" s="34">
        <f>SUM(B49:E49)</f>
        <v>500</v>
      </c>
    </row>
    <row r="50" spans="1:6">
      <c r="A50" s="10" t="s">
        <v>185</v>
      </c>
      <c r="B50" s="37">
        <f t="shared" si="0"/>
        <v>75.050741608118656</v>
      </c>
      <c r="C50" s="37">
        <f t="shared" si="0"/>
        <v>115.82531008760517</v>
      </c>
      <c r="D50" s="37">
        <f t="shared" si="0"/>
        <v>96.077717061323611</v>
      </c>
      <c r="E50" s="33">
        <f>B43</f>
        <v>413.04623124295256</v>
      </c>
      <c r="F50" s="34">
        <f>SUM(B50:E50)</f>
        <v>700</v>
      </c>
    </row>
    <row r="51" spans="1:6">
      <c r="A51" s="10" t="s">
        <v>90</v>
      </c>
      <c r="B51" s="33">
        <f>sut!B15</f>
        <v>120</v>
      </c>
      <c r="C51" s="33">
        <f>sut!C15</f>
        <v>250</v>
      </c>
      <c r="D51" s="33">
        <f>sut!D15</f>
        <v>420</v>
      </c>
      <c r="E51" s="33">
        <v>0</v>
      </c>
      <c r="F51" s="34">
        <f>SUM(B51:E51)</f>
        <v>790</v>
      </c>
    </row>
    <row r="52" spans="1:6">
      <c r="A52" s="12" t="s">
        <v>189</v>
      </c>
      <c r="B52" s="35">
        <f>SUM(B48:B51)</f>
        <v>300</v>
      </c>
      <c r="C52" s="35">
        <f>SUM(C48:C51)</f>
        <v>500</v>
      </c>
      <c r="D52" s="35">
        <f>SUM(D48:D51)</f>
        <v>700</v>
      </c>
      <c r="E52" s="35">
        <f>SUM(E48:E51)</f>
        <v>790</v>
      </c>
      <c r="F52" s="36">
        <f>SUM(B52:E52)</f>
        <v>2290</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5"/>
  <sheetViews>
    <sheetView topLeftCell="A16" zoomScale="75" workbookViewId="0">
      <selection activeCell="C55" sqref="C55"/>
    </sheetView>
  </sheetViews>
  <sheetFormatPr defaultColWidth="11.42578125" defaultRowHeight="12.75"/>
  <sheetData>
    <row r="1" spans="1:7">
      <c r="A1" s="4" t="s">
        <v>330</v>
      </c>
    </row>
    <row r="3" spans="1:7">
      <c r="A3" s="4" t="s">
        <v>331</v>
      </c>
    </row>
    <row r="4" spans="1:7">
      <c r="A4" s="7"/>
      <c r="B4" s="8" t="s">
        <v>186</v>
      </c>
      <c r="C4" s="8" t="s">
        <v>187</v>
      </c>
      <c r="D4" s="8" t="s">
        <v>188</v>
      </c>
      <c r="E4" s="8" t="s">
        <v>86</v>
      </c>
      <c r="F4" s="9" t="s">
        <v>87</v>
      </c>
    </row>
    <row r="5" spans="1:7">
      <c r="A5" s="10" t="s">
        <v>186</v>
      </c>
      <c r="B5" s="37">
        <v>-13.819412574575484</v>
      </c>
      <c r="C5" s="37">
        <v>106.28728774667272</v>
      </c>
      <c r="D5" s="37">
        <v>-17.46787517209729</v>
      </c>
      <c r="E5" s="37">
        <v>35</v>
      </c>
      <c r="F5" s="34">
        <v>110</v>
      </c>
    </row>
    <row r="6" spans="1:7">
      <c r="A6" s="10" t="s">
        <v>187</v>
      </c>
      <c r="B6" s="37">
        <v>20.596603946764553</v>
      </c>
      <c r="C6" s="37">
        <v>98.026617714547882</v>
      </c>
      <c r="D6" s="37">
        <v>1.3767783386874761</v>
      </c>
      <c r="E6" s="37">
        <v>180</v>
      </c>
      <c r="F6" s="34">
        <v>300</v>
      </c>
    </row>
    <row r="7" spans="1:7">
      <c r="A7" s="10" t="s">
        <v>188</v>
      </c>
      <c r="B7" s="37">
        <v>-4.4676457090408457</v>
      </c>
      <c r="C7" s="37">
        <v>22.854520422212001</v>
      </c>
      <c r="D7" s="37">
        <v>91.613125286828833</v>
      </c>
      <c r="E7" s="37">
        <v>140</v>
      </c>
      <c r="F7" s="34">
        <v>250</v>
      </c>
    </row>
    <row r="8" spans="1:7">
      <c r="A8" s="10" t="s">
        <v>90</v>
      </c>
      <c r="B8" s="37">
        <v>107.69045433685169</v>
      </c>
      <c r="C8" s="37">
        <v>72.831574116567182</v>
      </c>
      <c r="D8" s="37">
        <v>174.47797154658105</v>
      </c>
      <c r="E8" s="37">
        <v>0</v>
      </c>
      <c r="F8" s="34">
        <v>355</v>
      </c>
    </row>
    <row r="9" spans="1:7">
      <c r="A9" s="12" t="s">
        <v>189</v>
      </c>
      <c r="B9" s="35">
        <v>110</v>
      </c>
      <c r="C9" s="35">
        <v>300</v>
      </c>
      <c r="D9" s="35">
        <v>250</v>
      </c>
      <c r="E9" s="35">
        <v>355</v>
      </c>
      <c r="F9" s="36">
        <v>1015</v>
      </c>
    </row>
    <row r="11" spans="1:7">
      <c r="A11" s="4" t="s">
        <v>332</v>
      </c>
    </row>
    <row r="12" spans="1:7">
      <c r="A12" s="7"/>
      <c r="B12" s="8" t="s">
        <v>183</v>
      </c>
      <c r="C12" s="8" t="s">
        <v>184</v>
      </c>
      <c r="D12" s="9" t="s">
        <v>185</v>
      </c>
    </row>
    <row r="13" spans="1:7">
      <c r="A13" s="10" t="s">
        <v>183</v>
      </c>
      <c r="B13" s="25">
        <f t="shared" ref="B13:D15" si="0">B5/B$9</f>
        <v>-0.12563102340523166</v>
      </c>
      <c r="C13" s="25">
        <f t="shared" si="0"/>
        <v>0.35429095915557574</v>
      </c>
      <c r="D13" s="26">
        <f t="shared" si="0"/>
        <v>-6.9871500688389168E-2</v>
      </c>
      <c r="G13" t="s">
        <v>333</v>
      </c>
    </row>
    <row r="14" spans="1:7">
      <c r="A14" s="10" t="s">
        <v>184</v>
      </c>
      <c r="B14" s="25">
        <f t="shared" si="0"/>
        <v>0.18724185406149593</v>
      </c>
      <c r="C14" s="25">
        <f t="shared" si="0"/>
        <v>0.32675539238182627</v>
      </c>
      <c r="D14" s="26">
        <f t="shared" si="0"/>
        <v>5.5071133547499049E-3</v>
      </c>
    </row>
    <row r="15" spans="1:7">
      <c r="A15" s="12" t="s">
        <v>185</v>
      </c>
      <c r="B15" s="27">
        <f t="shared" si="0"/>
        <v>-4.0614960991280417E-2</v>
      </c>
      <c r="C15" s="27">
        <f t="shared" si="0"/>
        <v>7.6181734740706678E-2</v>
      </c>
      <c r="D15" s="28">
        <f t="shared" si="0"/>
        <v>0.36645250114731531</v>
      </c>
    </row>
    <row r="17" spans="1:7">
      <c r="A17" s="4" t="s">
        <v>233</v>
      </c>
    </row>
    <row r="18" spans="1:7">
      <c r="A18" s="7"/>
      <c r="B18" s="8" t="s">
        <v>183</v>
      </c>
      <c r="C18" s="8" t="s">
        <v>184</v>
      </c>
      <c r="D18" s="9" t="s">
        <v>185</v>
      </c>
    </row>
    <row r="19" spans="1:7">
      <c r="A19" s="10" t="s">
        <v>183</v>
      </c>
      <c r="B19" s="25">
        <f>sut!B30</f>
        <v>0.9</v>
      </c>
      <c r="C19" s="25">
        <f>sut!C30</f>
        <v>0.06</v>
      </c>
      <c r="D19" s="26">
        <f>sut!D30</f>
        <v>7.1428571428571425E-2</v>
      </c>
      <c r="G19" s="133" t="s">
        <v>124</v>
      </c>
    </row>
    <row r="20" spans="1:7">
      <c r="A20" s="10" t="s">
        <v>184</v>
      </c>
      <c r="B20" s="25">
        <f>sut!B31</f>
        <v>3.3333333333333333E-2</v>
      </c>
      <c r="C20" s="25">
        <f>sut!C31</f>
        <v>0.86</v>
      </c>
      <c r="D20" s="26">
        <f>sut!D31</f>
        <v>0.14285714285714285</v>
      </c>
    </row>
    <row r="21" spans="1:7">
      <c r="A21" s="12" t="s">
        <v>185</v>
      </c>
      <c r="B21" s="27">
        <f>sut!B32</f>
        <v>6.6666666666666666E-2</v>
      </c>
      <c r="C21" s="27">
        <f>sut!C32</f>
        <v>0.08</v>
      </c>
      <c r="D21" s="28">
        <f>sut!D32</f>
        <v>0.7857142857142857</v>
      </c>
    </row>
    <row r="23" spans="1:7">
      <c r="A23" s="4" t="s">
        <v>317</v>
      </c>
    </row>
    <row r="24" spans="1:7">
      <c r="A24" s="7"/>
      <c r="B24" s="8" t="s">
        <v>183</v>
      </c>
      <c r="C24" s="8" t="s">
        <v>184</v>
      </c>
      <c r="D24" s="9" t="s">
        <v>185</v>
      </c>
    </row>
    <row r="25" spans="1:7">
      <c r="A25" s="10" t="s">
        <v>183</v>
      </c>
      <c r="B25" s="25">
        <f>sut!B8</f>
        <v>300</v>
      </c>
      <c r="C25" s="25">
        <v>0</v>
      </c>
      <c r="D25" s="26">
        <v>0</v>
      </c>
      <c r="G25" t="s">
        <v>334</v>
      </c>
    </row>
    <row r="26" spans="1:7">
      <c r="A26" s="10" t="s">
        <v>184</v>
      </c>
      <c r="B26" s="25">
        <v>0</v>
      </c>
      <c r="C26" s="25">
        <f>sut!C8</f>
        <v>500</v>
      </c>
      <c r="D26" s="26">
        <v>0</v>
      </c>
    </row>
    <row r="27" spans="1:7">
      <c r="A27" s="12" t="s">
        <v>185</v>
      </c>
      <c r="B27" s="27">
        <v>0</v>
      </c>
      <c r="C27" s="27">
        <v>0</v>
      </c>
      <c r="D27" s="28">
        <f>sut!D8</f>
        <v>700</v>
      </c>
    </row>
    <row r="29" spans="1:7">
      <c r="A29" s="4" t="s">
        <v>335</v>
      </c>
    </row>
    <row r="30" spans="1:7">
      <c r="A30" s="7"/>
      <c r="B30" s="8" t="s">
        <v>183</v>
      </c>
      <c r="C30" s="8" t="s">
        <v>184</v>
      </c>
      <c r="D30" s="9" t="s">
        <v>185</v>
      </c>
    </row>
    <row r="31" spans="1:7">
      <c r="A31" s="10" t="s">
        <v>183</v>
      </c>
      <c r="B31" s="25">
        <f t="array" ref="B31:D33">MMULT(B19:D21,B25:D27)</f>
        <v>270</v>
      </c>
      <c r="C31" s="25">
        <v>30</v>
      </c>
      <c r="D31" s="26">
        <v>50</v>
      </c>
    </row>
    <row r="32" spans="1:7">
      <c r="A32" s="10" t="s">
        <v>184</v>
      </c>
      <c r="B32" s="25">
        <v>10</v>
      </c>
      <c r="C32" s="25">
        <v>430</v>
      </c>
      <c r="D32" s="26">
        <v>100</v>
      </c>
    </row>
    <row r="33" spans="1:7">
      <c r="A33" s="12" t="s">
        <v>185</v>
      </c>
      <c r="B33" s="27">
        <v>20</v>
      </c>
      <c r="C33" s="27">
        <v>40</v>
      </c>
      <c r="D33" s="28">
        <v>550</v>
      </c>
    </row>
    <row r="35" spans="1:7">
      <c r="A35" s="4" t="s">
        <v>336</v>
      </c>
    </row>
    <row r="36" spans="1:7">
      <c r="A36" s="7"/>
      <c r="B36" s="8" t="s">
        <v>183</v>
      </c>
      <c r="C36" s="8" t="s">
        <v>184</v>
      </c>
      <c r="D36" s="9" t="s">
        <v>185</v>
      </c>
      <c r="G36" s="1" t="s">
        <v>133</v>
      </c>
    </row>
    <row r="37" spans="1:7">
      <c r="A37" s="10" t="s">
        <v>186</v>
      </c>
      <c r="B37" s="25">
        <f t="array" ref="B37:D39">MMULT(B13:D15,B31:D33)</f>
        <v>-31.774896741624573</v>
      </c>
      <c r="C37" s="25">
        <v>145.78132170720505</v>
      </c>
      <c r="D37" s="26">
        <v>-9.2817806333180535</v>
      </c>
    </row>
    <row r="38" spans="1:7">
      <c r="A38" s="10" t="s">
        <v>187</v>
      </c>
      <c r="B38" s="25">
        <v>53.932996787517162</v>
      </c>
      <c r="C38" s="25">
        <v>146.34235888022019</v>
      </c>
      <c r="D38" s="26">
        <v>45.066544286369876</v>
      </c>
    </row>
    <row r="39" spans="1:7">
      <c r="A39" s="12" t="s">
        <v>188</v>
      </c>
      <c r="B39" s="27">
        <v>-2.8751720972923387</v>
      </c>
      <c r="C39" s="27">
        <v>46.197797154658076</v>
      </c>
      <c r="D39" s="28">
        <v>207.13630105553008</v>
      </c>
    </row>
    <row r="41" spans="1:7">
      <c r="A41" s="4" t="s">
        <v>337</v>
      </c>
    </row>
    <row r="42" spans="1:7">
      <c r="A42" s="7"/>
      <c r="B42" s="8" t="s">
        <v>183</v>
      </c>
      <c r="C42" s="8" t="s">
        <v>184</v>
      </c>
      <c r="D42" s="9" t="s">
        <v>185</v>
      </c>
    </row>
    <row r="43" spans="1:7">
      <c r="A43" s="10" t="s">
        <v>90</v>
      </c>
      <c r="B43" s="25">
        <f>B8/B9</f>
        <v>0.97900413033501532</v>
      </c>
      <c r="C43" s="25">
        <f>C8/C9</f>
        <v>0.24277191372189061</v>
      </c>
      <c r="D43" s="26">
        <f>D8/D9</f>
        <v>0.69791188618632416</v>
      </c>
    </row>
    <row r="45" spans="1:7">
      <c r="A45" s="4" t="s">
        <v>338</v>
      </c>
    </row>
    <row r="46" spans="1:7">
      <c r="A46" s="7"/>
      <c r="B46" s="8" t="s">
        <v>183</v>
      </c>
      <c r="C46" s="8" t="s">
        <v>184</v>
      </c>
      <c r="D46" s="9" t="s">
        <v>185</v>
      </c>
    </row>
    <row r="47" spans="1:7">
      <c r="A47" s="10" t="s">
        <v>90</v>
      </c>
      <c r="B47" s="25">
        <f t="array" ref="B47:D47">MMULT(B43:D43,B31:D33)</f>
        <v>280.7170720513995</v>
      </c>
      <c r="C47" s="25">
        <v>161.6785222579164</v>
      </c>
      <c r="D47" s="26">
        <v>457.07893529141813</v>
      </c>
      <c r="G47" t="s">
        <v>90</v>
      </c>
    </row>
    <row r="49" spans="1:6">
      <c r="A49" s="4" t="s">
        <v>227</v>
      </c>
      <c r="B49" s="1"/>
      <c r="C49" s="1"/>
      <c r="D49" s="1"/>
    </row>
    <row r="50" spans="1:6">
      <c r="A50" s="7"/>
      <c r="B50" s="8" t="s">
        <v>183</v>
      </c>
      <c r="C50" s="8" t="s">
        <v>184</v>
      </c>
      <c r="D50" s="8" t="s">
        <v>185</v>
      </c>
      <c r="E50" s="8" t="s">
        <v>86</v>
      </c>
      <c r="F50" s="9" t="s">
        <v>87</v>
      </c>
    </row>
    <row r="51" spans="1:6">
      <c r="A51" s="10" t="s">
        <v>186</v>
      </c>
      <c r="B51" s="37">
        <f t="shared" ref="B51:D53" si="1">B33</f>
        <v>20</v>
      </c>
      <c r="C51" s="37">
        <f t="shared" si="1"/>
        <v>40</v>
      </c>
      <c r="D51" s="37">
        <f t="shared" si="1"/>
        <v>550</v>
      </c>
      <c r="E51" s="37">
        <f>E7</f>
        <v>140</v>
      </c>
      <c r="F51" s="34">
        <f>SUM(B51:E51)</f>
        <v>750</v>
      </c>
    </row>
    <row r="52" spans="1:6">
      <c r="A52" s="10" t="s">
        <v>187</v>
      </c>
      <c r="B52" s="37">
        <f t="shared" si="1"/>
        <v>0</v>
      </c>
      <c r="C52" s="37">
        <f t="shared" si="1"/>
        <v>0</v>
      </c>
      <c r="D52" s="37">
        <f t="shared" si="1"/>
        <v>0</v>
      </c>
      <c r="E52" s="37">
        <f>E8</f>
        <v>0</v>
      </c>
      <c r="F52" s="34">
        <f>SUM(B52:E52)</f>
        <v>0</v>
      </c>
    </row>
    <row r="53" spans="1:6">
      <c r="A53" s="10" t="s">
        <v>188</v>
      </c>
      <c r="B53" s="37">
        <f t="shared" si="1"/>
        <v>0</v>
      </c>
      <c r="C53" s="37">
        <f t="shared" si="1"/>
        <v>0</v>
      </c>
      <c r="D53" s="37">
        <f t="shared" si="1"/>
        <v>0</v>
      </c>
      <c r="E53" s="37">
        <f>E9</f>
        <v>355</v>
      </c>
      <c r="F53" s="34">
        <f>SUM(B53:E53)</f>
        <v>355</v>
      </c>
    </row>
    <row r="54" spans="1:6">
      <c r="A54" s="10" t="s">
        <v>90</v>
      </c>
      <c r="B54" s="37">
        <f>B47</f>
        <v>280.7170720513995</v>
      </c>
      <c r="C54" s="37">
        <f>C47</f>
        <v>161.6785222579164</v>
      </c>
      <c r="D54" s="37">
        <f>D47</f>
        <v>457.07893529141813</v>
      </c>
      <c r="E54" s="37">
        <v>0</v>
      </c>
      <c r="F54" s="34">
        <f>SUM(B54:E54)</f>
        <v>899.47452960073406</v>
      </c>
    </row>
    <row r="55" spans="1:6">
      <c r="A55" s="12" t="s">
        <v>189</v>
      </c>
      <c r="B55" s="35">
        <f>SUM(B51:B54)</f>
        <v>300.7170720513995</v>
      </c>
      <c r="C55" s="35">
        <f>SUM(C51:C54)</f>
        <v>201.6785222579164</v>
      </c>
      <c r="D55" s="35">
        <f>SUM(D51:D54)</f>
        <v>1007.0789352914181</v>
      </c>
      <c r="E55" s="35">
        <f>SUM(E51:E54)</f>
        <v>495</v>
      </c>
      <c r="F55" s="36">
        <f>SUM(F51:F54)</f>
        <v>2004.4745296007341</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55"/>
  <sheetViews>
    <sheetView topLeftCell="A16" zoomScale="75" workbookViewId="0">
      <selection activeCell="C55" sqref="C55"/>
    </sheetView>
  </sheetViews>
  <sheetFormatPr defaultColWidth="11.42578125" defaultRowHeight="12.75"/>
  <sheetData>
    <row r="1" spans="1:7">
      <c r="A1" s="4" t="s">
        <v>339</v>
      </c>
    </row>
    <row r="3" spans="1:7">
      <c r="A3" s="4" t="s">
        <v>340</v>
      </c>
    </row>
    <row r="4" spans="1:7">
      <c r="A4" s="7"/>
      <c r="B4" s="8" t="s">
        <v>186</v>
      </c>
      <c r="C4" s="8" t="s">
        <v>187</v>
      </c>
      <c r="D4" s="8" t="s">
        <v>188</v>
      </c>
      <c r="E4" s="8" t="s">
        <v>86</v>
      </c>
      <c r="F4" s="9" t="s">
        <v>87</v>
      </c>
    </row>
    <row r="5" spans="1:7">
      <c r="A5" s="10" t="s">
        <v>186</v>
      </c>
      <c r="B5" s="37">
        <v>5.9309712027103325</v>
      </c>
      <c r="C5" s="37">
        <v>51.426218708827399</v>
      </c>
      <c r="D5" s="37">
        <v>17.642810088462262</v>
      </c>
      <c r="E5" s="37">
        <v>35</v>
      </c>
      <c r="F5" s="34">
        <v>110</v>
      </c>
    </row>
    <row r="6" spans="1:7">
      <c r="A6" s="10" t="s">
        <v>187</v>
      </c>
      <c r="B6" s="37">
        <v>19.810841332580463</v>
      </c>
      <c r="C6" s="37">
        <v>64.835309617918313</v>
      </c>
      <c r="D6" s="37">
        <v>35.353849049501221</v>
      </c>
      <c r="E6" s="37">
        <v>180</v>
      </c>
      <c r="F6" s="34">
        <v>300</v>
      </c>
    </row>
    <row r="7" spans="1:7">
      <c r="A7" s="10" t="s">
        <v>188</v>
      </c>
      <c r="B7" s="37">
        <v>13.31451157538114</v>
      </c>
      <c r="C7" s="37">
        <v>43.781291172595516</v>
      </c>
      <c r="D7" s="37">
        <v>52.90419725202333</v>
      </c>
      <c r="E7" s="37">
        <v>140</v>
      </c>
      <c r="F7" s="34">
        <v>250</v>
      </c>
    </row>
    <row r="8" spans="1:7">
      <c r="A8" s="10" t="s">
        <v>90</v>
      </c>
      <c r="B8" s="37">
        <v>70.943675889328063</v>
      </c>
      <c r="C8" s="37">
        <v>139.95718050065875</v>
      </c>
      <c r="D8" s="37">
        <v>144.09914361001316</v>
      </c>
      <c r="E8" s="37">
        <v>0</v>
      </c>
      <c r="F8" s="34">
        <v>355</v>
      </c>
    </row>
    <row r="9" spans="1:7">
      <c r="A9" s="12" t="s">
        <v>189</v>
      </c>
      <c r="B9" s="35">
        <v>110</v>
      </c>
      <c r="C9" s="35">
        <v>300</v>
      </c>
      <c r="D9" s="35">
        <v>250</v>
      </c>
      <c r="E9" s="35">
        <v>355</v>
      </c>
      <c r="F9" s="36">
        <v>1015</v>
      </c>
    </row>
    <row r="11" spans="1:7">
      <c r="A11" s="4" t="s">
        <v>341</v>
      </c>
    </row>
    <row r="12" spans="1:7">
      <c r="A12" s="7"/>
      <c r="B12" s="8" t="s">
        <v>183</v>
      </c>
      <c r="C12" s="8" t="s">
        <v>184</v>
      </c>
      <c r="D12" s="9" t="s">
        <v>185</v>
      </c>
    </row>
    <row r="13" spans="1:7">
      <c r="A13" s="10" t="s">
        <v>183</v>
      </c>
      <c r="B13" s="25">
        <f t="shared" ref="B13:D15" si="0">B5/B$9</f>
        <v>5.3917920024639389E-2</v>
      </c>
      <c r="C13" s="25">
        <f t="shared" si="0"/>
        <v>0.17142072902942465</v>
      </c>
      <c r="D13" s="26">
        <f t="shared" si="0"/>
        <v>7.0571240353849055E-2</v>
      </c>
      <c r="G13" t="s">
        <v>333</v>
      </c>
    </row>
    <row r="14" spans="1:7">
      <c r="A14" s="10" t="s">
        <v>184</v>
      </c>
      <c r="B14" s="25">
        <f t="shared" si="0"/>
        <v>0.1800985575689133</v>
      </c>
      <c r="C14" s="25">
        <f t="shared" si="0"/>
        <v>0.21611769872639439</v>
      </c>
      <c r="D14" s="26">
        <f t="shared" si="0"/>
        <v>0.14141539619800489</v>
      </c>
    </row>
    <row r="15" spans="1:7">
      <c r="A15" s="12" t="s">
        <v>185</v>
      </c>
      <c r="B15" s="27">
        <f t="shared" si="0"/>
        <v>0.12104101432164673</v>
      </c>
      <c r="C15" s="27">
        <f t="shared" si="0"/>
        <v>0.14593763724198505</v>
      </c>
      <c r="D15" s="28">
        <f t="shared" si="0"/>
        <v>0.21161678900809333</v>
      </c>
    </row>
    <row r="17" spans="1:7">
      <c r="A17" s="4" t="s">
        <v>342</v>
      </c>
    </row>
    <row r="18" spans="1:7">
      <c r="A18" s="7"/>
      <c r="B18" s="8" t="s">
        <v>183</v>
      </c>
      <c r="C18" s="8" t="s">
        <v>184</v>
      </c>
      <c r="D18" s="9" t="s">
        <v>185</v>
      </c>
    </row>
    <row r="19" spans="1:7">
      <c r="A19" s="10" t="s">
        <v>183</v>
      </c>
      <c r="B19" s="25">
        <f t="array" ref="B19:D21">MINVERSE(sut!B36:'sut'!D38)</f>
        <v>1.3070189527786702</v>
      </c>
      <c r="C19" s="25">
        <v>-1.9675554127850957E-2</v>
      </c>
      <c r="D19" s="26">
        <v>-4.6097012528107932E-2</v>
      </c>
      <c r="G19" s="133" t="s">
        <v>343</v>
      </c>
    </row>
    <row r="20" spans="1:7">
      <c r="A20" s="10" t="s">
        <v>184</v>
      </c>
      <c r="B20" s="25">
        <v>-0.12576292964985544</v>
      </c>
      <c r="C20" s="25">
        <v>1.2793125602312885</v>
      </c>
      <c r="D20" s="26">
        <v>-8.8467716029553486E-2</v>
      </c>
    </row>
    <row r="21" spans="1:7">
      <c r="A21" s="12" t="s">
        <v>185</v>
      </c>
      <c r="B21" s="27">
        <v>-0.18125602312881464</v>
      </c>
      <c r="C21" s="27">
        <v>-0.25963700610343715</v>
      </c>
      <c r="D21" s="28">
        <v>1.1345647285576612</v>
      </c>
    </row>
    <row r="23" spans="1:7">
      <c r="A23" s="4" t="s">
        <v>317</v>
      </c>
    </row>
    <row r="24" spans="1:7">
      <c r="A24" s="7"/>
      <c r="B24" s="8" t="s">
        <v>183</v>
      </c>
      <c r="C24" s="8" t="s">
        <v>184</v>
      </c>
      <c r="D24" s="9" t="s">
        <v>185</v>
      </c>
    </row>
    <row r="25" spans="1:7">
      <c r="A25" s="10" t="s">
        <v>183</v>
      </c>
      <c r="B25" s="33">
        <f>sut!B8</f>
        <v>300</v>
      </c>
      <c r="C25" s="33">
        <v>0</v>
      </c>
      <c r="D25" s="34">
        <v>0</v>
      </c>
    </row>
    <row r="26" spans="1:7">
      <c r="A26" s="10" t="s">
        <v>184</v>
      </c>
      <c r="B26" s="33">
        <v>0</v>
      </c>
      <c r="C26" s="33">
        <f>sut!C8</f>
        <v>500</v>
      </c>
      <c r="D26" s="34">
        <v>0</v>
      </c>
    </row>
    <row r="27" spans="1:7">
      <c r="A27" s="12" t="s">
        <v>185</v>
      </c>
      <c r="B27" s="35">
        <v>0</v>
      </c>
      <c r="C27" s="35">
        <v>0</v>
      </c>
      <c r="D27" s="36">
        <f>sut!D8</f>
        <v>700</v>
      </c>
    </row>
    <row r="28" spans="1:7">
      <c r="B28" s="30"/>
      <c r="C28" s="30"/>
      <c r="D28" s="30"/>
    </row>
    <row r="29" spans="1:7">
      <c r="A29" s="4" t="s">
        <v>344</v>
      </c>
      <c r="B29" s="30"/>
      <c r="C29" s="30"/>
      <c r="D29" s="30"/>
    </row>
    <row r="30" spans="1:7">
      <c r="A30" s="7"/>
      <c r="B30" s="46" t="s">
        <v>183</v>
      </c>
      <c r="C30" s="46" t="s">
        <v>184</v>
      </c>
      <c r="D30" s="47" t="s">
        <v>185</v>
      </c>
    </row>
    <row r="31" spans="1:7">
      <c r="A31" s="10" t="s">
        <v>183</v>
      </c>
      <c r="B31" s="33">
        <f t="array" ref="B31:D33">MMULT(B19:D21,B25:D27)</f>
        <v>392.10568583360106</v>
      </c>
      <c r="C31" s="33">
        <v>-9.8377770639254791</v>
      </c>
      <c r="D31" s="34">
        <v>-32.26790876967555</v>
      </c>
    </row>
    <row r="32" spans="1:7">
      <c r="A32" s="10" t="s">
        <v>184</v>
      </c>
      <c r="B32" s="33">
        <v>-37.72887889495663</v>
      </c>
      <c r="C32" s="33">
        <v>639.65628011564422</v>
      </c>
      <c r="D32" s="34">
        <v>-61.927401220687443</v>
      </c>
    </row>
    <row r="33" spans="1:4">
      <c r="A33" s="12" t="s">
        <v>185</v>
      </c>
      <c r="B33" s="35">
        <v>-54.376806938644393</v>
      </c>
      <c r="C33" s="35">
        <v>-129.81850305171858</v>
      </c>
      <c r="D33" s="36">
        <v>794.19530999036283</v>
      </c>
    </row>
    <row r="34" spans="1:4">
      <c r="B34" s="30"/>
      <c r="C34" s="30"/>
      <c r="D34" s="30"/>
    </row>
    <row r="35" spans="1:4">
      <c r="A35" s="4" t="s">
        <v>345</v>
      </c>
      <c r="B35" s="30"/>
      <c r="C35" s="30"/>
      <c r="D35" s="30"/>
    </row>
    <row r="36" spans="1:4">
      <c r="A36" s="7"/>
      <c r="B36" s="46" t="s">
        <v>183</v>
      </c>
      <c r="C36" s="46" t="s">
        <v>184</v>
      </c>
      <c r="D36" s="47" t="s">
        <v>185</v>
      </c>
    </row>
    <row r="37" spans="1:4">
      <c r="A37" s="10" t="s">
        <v>183</v>
      </c>
      <c r="B37" s="33">
        <f t="array" ref="B37:D39">MMULT(B13:D15,B31:D33)</f>
        <v>10.83657237220422</v>
      </c>
      <c r="C37" s="33">
        <v>99.958460607480916</v>
      </c>
      <c r="D37" s="34">
        <v>43.691889320675905</v>
      </c>
    </row>
    <row r="38" spans="1:4">
      <c r="A38" s="10" t="s">
        <v>184</v>
      </c>
      <c r="B38" s="33">
        <v>54.774072253685361</v>
      </c>
      <c r="C38" s="33">
        <v>118.11093873269071</v>
      </c>
      <c r="D38" s="34">
        <v>93.116433155779532</v>
      </c>
    </row>
    <row r="39" spans="1:4">
      <c r="A39" s="12" t="s">
        <v>185</v>
      </c>
      <c r="B39" s="35">
        <v>30.447761211996117</v>
      </c>
      <c r="C39" s="35">
        <v>64.687376882944633</v>
      </c>
      <c r="D39" s="36">
        <v>155.12178232324447</v>
      </c>
    </row>
    <row r="41" spans="1:4">
      <c r="A41" s="4" t="s">
        <v>346</v>
      </c>
    </row>
    <row r="42" spans="1:4">
      <c r="A42" s="7"/>
      <c r="B42" s="8" t="s">
        <v>183</v>
      </c>
      <c r="C42" s="8" t="s">
        <v>184</v>
      </c>
      <c r="D42" s="9" t="s">
        <v>185</v>
      </c>
    </row>
    <row r="43" spans="1:4">
      <c r="A43" s="12" t="s">
        <v>90</v>
      </c>
      <c r="B43" s="25">
        <f>B8/B$9</f>
        <v>0.64494250808480058</v>
      </c>
      <c r="C43" s="27">
        <f>C8/C$9</f>
        <v>0.46652393500219586</v>
      </c>
      <c r="D43" s="28">
        <f>D8/D$9</f>
        <v>0.57639657444005266</v>
      </c>
    </row>
    <row r="45" spans="1:4">
      <c r="A45" s="4" t="s">
        <v>231</v>
      </c>
    </row>
    <row r="46" spans="1:4">
      <c r="A46" s="7"/>
      <c r="B46" s="8" t="s">
        <v>183</v>
      </c>
      <c r="C46" s="8" t="s">
        <v>184</v>
      </c>
      <c r="D46" s="9" t="s">
        <v>185</v>
      </c>
    </row>
    <row r="47" spans="1:4">
      <c r="A47" s="12" t="s">
        <v>90</v>
      </c>
      <c r="B47" s="35">
        <f t="array" ref="B47:D47">MMULT(B43:D43,B31:D33)</f>
        <v>203.94159416211431</v>
      </c>
      <c r="C47" s="35">
        <v>217.24322377688387</v>
      </c>
      <c r="D47" s="36">
        <v>408.06989520029987</v>
      </c>
    </row>
    <row r="49" spans="1:6">
      <c r="A49" s="4" t="s">
        <v>227</v>
      </c>
      <c r="B49" s="1"/>
      <c r="C49" s="1"/>
      <c r="D49" s="1"/>
    </row>
    <row r="50" spans="1:6">
      <c r="A50" s="7"/>
      <c r="B50" s="8" t="s">
        <v>183</v>
      </c>
      <c r="C50" s="8" t="s">
        <v>184</v>
      </c>
      <c r="D50" s="8" t="s">
        <v>185</v>
      </c>
      <c r="E50" s="8" t="s">
        <v>86</v>
      </c>
      <c r="F50" s="9" t="s">
        <v>87</v>
      </c>
    </row>
    <row r="51" spans="1:6">
      <c r="A51" s="10" t="s">
        <v>186</v>
      </c>
      <c r="B51" s="37">
        <f t="shared" ref="B51:D53" si="1">B37</f>
        <v>10.83657237220422</v>
      </c>
      <c r="C51" s="37">
        <f t="shared" si="1"/>
        <v>99.958460607480916</v>
      </c>
      <c r="D51" s="37">
        <f t="shared" si="1"/>
        <v>43.691889320675905</v>
      </c>
      <c r="E51" s="37">
        <f>E5</f>
        <v>35</v>
      </c>
      <c r="F51" s="34">
        <f>SUM(B51:E51)</f>
        <v>189.48692230036104</v>
      </c>
    </row>
    <row r="52" spans="1:6">
      <c r="A52" s="10" t="s">
        <v>187</v>
      </c>
      <c r="B52" s="37">
        <f t="shared" si="1"/>
        <v>54.774072253685361</v>
      </c>
      <c r="C52" s="37">
        <f t="shared" si="1"/>
        <v>118.11093873269071</v>
      </c>
      <c r="D52" s="37">
        <f t="shared" si="1"/>
        <v>93.116433155779532</v>
      </c>
      <c r="E52" s="37">
        <f>E6</f>
        <v>180</v>
      </c>
      <c r="F52" s="34">
        <f>SUM(B52:E52)</f>
        <v>446.00144414215561</v>
      </c>
    </row>
    <row r="53" spans="1:6">
      <c r="A53" s="10" t="s">
        <v>188</v>
      </c>
      <c r="B53" s="37">
        <f t="shared" si="1"/>
        <v>30.447761211996117</v>
      </c>
      <c r="C53" s="37">
        <f t="shared" si="1"/>
        <v>64.687376882944633</v>
      </c>
      <c r="D53" s="37">
        <f t="shared" si="1"/>
        <v>155.12178232324447</v>
      </c>
      <c r="E53" s="37">
        <f>E7</f>
        <v>140</v>
      </c>
      <c r="F53" s="34">
        <f>SUM(B53:E53)</f>
        <v>390.25692041818525</v>
      </c>
    </row>
    <row r="54" spans="1:6">
      <c r="A54" s="10" t="s">
        <v>90</v>
      </c>
      <c r="B54" s="37">
        <f>B47</f>
        <v>203.94159416211431</v>
      </c>
      <c r="C54" s="37">
        <f>C47</f>
        <v>217.24322377688387</v>
      </c>
      <c r="D54" s="37">
        <f>D47</f>
        <v>408.06989520029987</v>
      </c>
      <c r="E54" s="37">
        <v>0</v>
      </c>
      <c r="F54" s="34">
        <f>SUM(B54:E54)</f>
        <v>829.25471313929802</v>
      </c>
    </row>
    <row r="55" spans="1:6">
      <c r="A55" s="12" t="s">
        <v>189</v>
      </c>
      <c r="B55" s="35">
        <f>SUM(B51:B54)</f>
        <v>300</v>
      </c>
      <c r="C55" s="35">
        <f>SUM(C51:C54)</f>
        <v>500.00000000000011</v>
      </c>
      <c r="D55" s="35">
        <f>SUM(D51:D54)</f>
        <v>699.99999999999977</v>
      </c>
      <c r="E55" s="35">
        <f>SUM(E51:E54)</f>
        <v>355</v>
      </c>
      <c r="F55" s="36">
        <f>SUM(F51:F54)</f>
        <v>1855</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5"/>
  <sheetViews>
    <sheetView zoomScale="75" workbookViewId="0">
      <selection activeCell="C55" sqref="C55"/>
    </sheetView>
  </sheetViews>
  <sheetFormatPr defaultColWidth="11.42578125" defaultRowHeight="12.75"/>
  <sheetData>
    <row r="1" spans="1:7">
      <c r="A1" s="4" t="s">
        <v>347</v>
      </c>
    </row>
    <row r="3" spans="1:7">
      <c r="A3" s="4" t="s">
        <v>348</v>
      </c>
    </row>
    <row r="4" spans="1:7">
      <c r="A4" s="7"/>
      <c r="B4" s="8" t="s">
        <v>183</v>
      </c>
      <c r="C4" s="8" t="s">
        <v>184</v>
      </c>
      <c r="D4" s="8" t="s">
        <v>185</v>
      </c>
      <c r="E4" s="8" t="s">
        <v>86</v>
      </c>
      <c r="F4" s="9" t="s">
        <v>87</v>
      </c>
    </row>
    <row r="5" spans="1:7">
      <c r="A5" s="10" t="s">
        <v>183</v>
      </c>
      <c r="B5" s="37">
        <v>19.612207434603029</v>
      </c>
      <c r="C5" s="37">
        <v>140.65855897200549</v>
      </c>
      <c r="D5" s="38">
        <v>-1.999770536943549</v>
      </c>
      <c r="E5" s="33">
        <v>51.729004130335028</v>
      </c>
      <c r="F5" s="34">
        <v>210</v>
      </c>
    </row>
    <row r="6" spans="1:7">
      <c r="A6" s="10" t="s">
        <v>184</v>
      </c>
      <c r="B6" s="37">
        <v>39.635153740247809</v>
      </c>
      <c r="C6" s="37">
        <v>19.791188618632386</v>
      </c>
      <c r="D6" s="37">
        <v>1.6096833409821079</v>
      </c>
      <c r="E6" s="33">
        <v>168.96397430013764</v>
      </c>
      <c r="F6" s="34">
        <v>230</v>
      </c>
    </row>
    <row r="7" spans="1:7">
      <c r="A7" s="10" t="s">
        <v>185</v>
      </c>
      <c r="B7" s="37">
        <v>10.752638825149145</v>
      </c>
      <c r="C7" s="38">
        <v>-10.449747590637894</v>
      </c>
      <c r="D7" s="37">
        <v>85.390087195961428</v>
      </c>
      <c r="E7" s="33">
        <v>134.30702156952731</v>
      </c>
      <c r="F7" s="34">
        <v>220</v>
      </c>
    </row>
    <row r="8" spans="1:7">
      <c r="A8" s="10" t="s">
        <v>90</v>
      </c>
      <c r="B8" s="33">
        <v>140</v>
      </c>
      <c r="C8" s="33">
        <v>80</v>
      </c>
      <c r="D8" s="33">
        <v>135</v>
      </c>
      <c r="E8" s="33">
        <v>0</v>
      </c>
      <c r="F8" s="34">
        <v>355</v>
      </c>
    </row>
    <row r="9" spans="1:7">
      <c r="A9" s="12" t="s">
        <v>189</v>
      </c>
      <c r="B9" s="35">
        <v>210</v>
      </c>
      <c r="C9" s="35">
        <v>230</v>
      </c>
      <c r="D9" s="35">
        <v>220</v>
      </c>
      <c r="E9" s="35">
        <v>355</v>
      </c>
      <c r="F9" s="36">
        <v>1015</v>
      </c>
    </row>
    <row r="11" spans="1:7">
      <c r="A11" s="4" t="s">
        <v>233</v>
      </c>
    </row>
    <row r="12" spans="1:7">
      <c r="A12" s="7"/>
      <c r="B12" s="8" t="s">
        <v>183</v>
      </c>
      <c r="C12" s="8" t="s">
        <v>184</v>
      </c>
      <c r="D12" s="9" t="s">
        <v>185</v>
      </c>
    </row>
    <row r="13" spans="1:7">
      <c r="A13" s="10" t="s">
        <v>183</v>
      </c>
      <c r="B13" s="25">
        <f>sut!B30</f>
        <v>0.9</v>
      </c>
      <c r="C13" s="25">
        <f>sut!C30</f>
        <v>0.06</v>
      </c>
      <c r="D13" s="26">
        <f>sut!D30</f>
        <v>7.1428571428571425E-2</v>
      </c>
      <c r="G13" s="133" t="s">
        <v>124</v>
      </c>
    </row>
    <row r="14" spans="1:7">
      <c r="A14" s="10" t="s">
        <v>184</v>
      </c>
      <c r="B14" s="25">
        <f>sut!B31</f>
        <v>3.3333333333333333E-2</v>
      </c>
      <c r="C14" s="25">
        <f>sut!C31</f>
        <v>0.86</v>
      </c>
      <c r="D14" s="26">
        <f>sut!D31</f>
        <v>0.14285714285714285</v>
      </c>
    </row>
    <row r="15" spans="1:7">
      <c r="A15" s="12" t="s">
        <v>185</v>
      </c>
      <c r="B15" s="27">
        <f>sut!B32</f>
        <v>6.6666666666666666E-2</v>
      </c>
      <c r="C15" s="27">
        <f>sut!C32</f>
        <v>0.08</v>
      </c>
      <c r="D15" s="28">
        <f>sut!D32</f>
        <v>0.7857142857142857</v>
      </c>
    </row>
    <row r="17" spans="1:6">
      <c r="A17" s="4" t="s">
        <v>349</v>
      </c>
    </row>
    <row r="18" spans="1:6">
      <c r="A18" s="7"/>
      <c r="B18" s="8" t="s">
        <v>183</v>
      </c>
      <c r="C18" s="8" t="s">
        <v>184</v>
      </c>
      <c r="D18" s="9" t="s">
        <v>185</v>
      </c>
    </row>
    <row r="19" spans="1:6">
      <c r="A19" s="10" t="s">
        <v>186</v>
      </c>
      <c r="B19" s="25">
        <f t="array" ref="B19:D21">MMULT(B13:D15,B5:D7)</f>
        <v>20.797141545925392</v>
      </c>
      <c r="C19" s="25">
        <v>127.03376384973447</v>
      </c>
      <c r="D19" s="26">
        <v>4.396079459778405</v>
      </c>
    </row>
    <row r="20" spans="1:6">
      <c r="A20" s="10" t="s">
        <v>187</v>
      </c>
      <c r="B20" s="25">
        <v>36.276063725168811</v>
      </c>
      <c r="C20" s="25">
        <v>20.216219760047192</v>
      </c>
      <c r="D20" s="26">
        <v>13.516252540483841</v>
      </c>
    </row>
    <row r="21" spans="1:6">
      <c r="A21" s="10" t="s">
        <v>188</v>
      </c>
      <c r="B21" s="27">
        <v>12.926794728905783</v>
      </c>
      <c r="C21" s="27">
        <v>2.7500163902183257</v>
      </c>
      <c r="D21" s="28">
        <v>67.087667999737732</v>
      </c>
    </row>
    <row r="23" spans="1:6">
      <c r="A23" s="4" t="s">
        <v>350</v>
      </c>
    </row>
    <row r="24" spans="1:6">
      <c r="A24" s="7"/>
      <c r="B24" s="9" t="s">
        <v>86</v>
      </c>
    </row>
    <row r="25" spans="1:6">
      <c r="A25" s="10" t="s">
        <v>186</v>
      </c>
      <c r="B25" s="31">
        <f t="array" ref="B25:B27">MMULT(B13:D15,E5:E7)</f>
        <v>66.287300858847445</v>
      </c>
    </row>
    <row r="26" spans="1:6">
      <c r="A26" s="10" t="s">
        <v>187</v>
      </c>
      <c r="B26" s="31">
        <v>166.2200354028715</v>
      </c>
    </row>
    <row r="27" spans="1:6">
      <c r="A27" s="12" t="s">
        <v>188</v>
      </c>
      <c r="B27" s="32">
        <v>122.492663738281</v>
      </c>
    </row>
    <row r="29" spans="1:6">
      <c r="A29" s="4" t="s">
        <v>227</v>
      </c>
      <c r="B29" s="1"/>
      <c r="C29" s="1"/>
      <c r="D29" s="1"/>
    </row>
    <row r="30" spans="1:6">
      <c r="A30" s="7"/>
      <c r="B30" s="8" t="s">
        <v>183</v>
      </c>
      <c r="C30" s="8" t="s">
        <v>184</v>
      </c>
      <c r="D30" s="8" t="s">
        <v>185</v>
      </c>
      <c r="E30" s="8" t="s">
        <v>86</v>
      </c>
      <c r="F30" s="9" t="s">
        <v>87</v>
      </c>
    </row>
    <row r="31" spans="1:6">
      <c r="A31" s="10" t="s">
        <v>186</v>
      </c>
      <c r="B31" s="37">
        <f t="shared" ref="B31:D33" si="0">B19</f>
        <v>20.797141545925392</v>
      </c>
      <c r="C31" s="37">
        <f t="shared" si="0"/>
        <v>127.03376384973447</v>
      </c>
      <c r="D31" s="37">
        <f t="shared" si="0"/>
        <v>4.396079459778405</v>
      </c>
      <c r="E31" s="37">
        <f>B25</f>
        <v>66.287300858847445</v>
      </c>
      <c r="F31" s="34">
        <f>SUM(B31:E31)</f>
        <v>218.51428571428573</v>
      </c>
    </row>
    <row r="32" spans="1:6">
      <c r="A32" s="10" t="s">
        <v>187</v>
      </c>
      <c r="B32" s="37">
        <f t="shared" si="0"/>
        <v>36.276063725168811</v>
      </c>
      <c r="C32" s="37">
        <f t="shared" si="0"/>
        <v>20.216219760047192</v>
      </c>
      <c r="D32" s="37">
        <f t="shared" si="0"/>
        <v>13.516252540483841</v>
      </c>
      <c r="E32" s="37">
        <f>B26</f>
        <v>166.2200354028715</v>
      </c>
      <c r="F32" s="34">
        <f>SUM(B32:E32)</f>
        <v>236.22857142857134</v>
      </c>
    </row>
    <row r="33" spans="1:6">
      <c r="A33" s="10" t="s">
        <v>188</v>
      </c>
      <c r="B33" s="37">
        <f t="shared" si="0"/>
        <v>12.926794728905783</v>
      </c>
      <c r="C33" s="37">
        <f t="shared" si="0"/>
        <v>2.7500163902183257</v>
      </c>
      <c r="D33" s="37">
        <f t="shared" si="0"/>
        <v>67.087667999737732</v>
      </c>
      <c r="E33" s="37">
        <f>B27</f>
        <v>122.492663738281</v>
      </c>
      <c r="F33" s="34">
        <f>SUM(B33:E33)</f>
        <v>205.25714285714284</v>
      </c>
    </row>
    <row r="34" spans="1:6">
      <c r="A34" s="10" t="s">
        <v>90</v>
      </c>
      <c r="B34" s="37">
        <f>B8</f>
        <v>140</v>
      </c>
      <c r="C34" s="37">
        <f>C8</f>
        <v>80</v>
      </c>
      <c r="D34" s="37">
        <f>D8</f>
        <v>135</v>
      </c>
      <c r="E34" s="37">
        <v>0</v>
      </c>
      <c r="F34" s="34">
        <f>SUM(B34:E34)</f>
        <v>355</v>
      </c>
    </row>
    <row r="35" spans="1:6">
      <c r="A35" s="12" t="s">
        <v>189</v>
      </c>
      <c r="B35" s="35">
        <f>SUM(B31:B34)</f>
        <v>210</v>
      </c>
      <c r="C35" s="35">
        <f>SUM(C31:C34)</f>
        <v>229.99999999999997</v>
      </c>
      <c r="D35" s="35">
        <f>SUM(D31:D34)</f>
        <v>219.99999999999997</v>
      </c>
      <c r="E35" s="35">
        <f>SUM(E31:E34)</f>
        <v>354.99999999999994</v>
      </c>
      <c r="F35" s="36">
        <f>SUM(F31:F34)</f>
        <v>1014.9999999999999</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35"/>
  <sheetViews>
    <sheetView topLeftCell="AH1" zoomScale="75" workbookViewId="0">
      <selection activeCell="C55" sqref="C55"/>
    </sheetView>
  </sheetViews>
  <sheetFormatPr defaultColWidth="11.42578125" defaultRowHeight="12.75"/>
  <sheetData>
    <row r="1" spans="1:6">
      <c r="A1" s="4" t="s">
        <v>351</v>
      </c>
    </row>
    <row r="3" spans="1:6">
      <c r="A3" s="4" t="s">
        <v>352</v>
      </c>
    </row>
    <row r="4" spans="1:6">
      <c r="A4" s="7"/>
      <c r="B4" s="8" t="s">
        <v>183</v>
      </c>
      <c r="C4" s="8" t="s">
        <v>184</v>
      </c>
      <c r="D4" s="8" t="s">
        <v>185</v>
      </c>
      <c r="E4" s="8" t="s">
        <v>86</v>
      </c>
      <c r="F4" s="9" t="s">
        <v>87</v>
      </c>
    </row>
    <row r="5" spans="1:6">
      <c r="A5" s="10" t="s">
        <v>183</v>
      </c>
      <c r="B5" s="37">
        <v>21.515151515151516</v>
      </c>
      <c r="C5" s="37">
        <v>69.090909090909093</v>
      </c>
      <c r="D5" s="37">
        <v>20.757575757575761</v>
      </c>
      <c r="E5" s="37">
        <v>98.63636363636364</v>
      </c>
      <c r="F5" s="34">
        <v>210</v>
      </c>
    </row>
    <row r="6" spans="1:6">
      <c r="A6" s="10" t="s">
        <v>184</v>
      </c>
      <c r="B6" s="37">
        <v>28.054545454545451</v>
      </c>
      <c r="C6" s="37">
        <v>44.127272727272725</v>
      </c>
      <c r="D6" s="37">
        <v>23.027272727272727</v>
      </c>
      <c r="E6" s="37">
        <v>134.79090909090908</v>
      </c>
      <c r="F6" s="34">
        <v>230</v>
      </c>
    </row>
    <row r="7" spans="1:6">
      <c r="A7" s="10" t="s">
        <v>185</v>
      </c>
      <c r="B7" s="37">
        <v>20.43030303030303</v>
      </c>
      <c r="C7" s="37">
        <v>36.781818181818181</v>
      </c>
      <c r="D7" s="37">
        <v>41.215151515151511</v>
      </c>
      <c r="E7" s="37">
        <v>121.57272727272726</v>
      </c>
      <c r="F7" s="34">
        <v>220</v>
      </c>
    </row>
    <row r="8" spans="1:6">
      <c r="A8" s="10" t="s">
        <v>90</v>
      </c>
      <c r="B8" s="37">
        <v>140</v>
      </c>
      <c r="C8" s="37">
        <v>80</v>
      </c>
      <c r="D8" s="37">
        <v>135</v>
      </c>
      <c r="E8" s="37">
        <v>0</v>
      </c>
      <c r="F8" s="34">
        <v>355</v>
      </c>
    </row>
    <row r="9" spans="1:6">
      <c r="A9" s="12" t="s">
        <v>189</v>
      </c>
      <c r="B9" s="35">
        <v>210</v>
      </c>
      <c r="C9" s="35">
        <v>230</v>
      </c>
      <c r="D9" s="35">
        <v>220</v>
      </c>
      <c r="E9" s="35">
        <v>355</v>
      </c>
      <c r="F9" s="36">
        <v>1015</v>
      </c>
    </row>
    <row r="11" spans="1:6">
      <c r="A11" s="4" t="s">
        <v>342</v>
      </c>
    </row>
    <row r="12" spans="1:6">
      <c r="A12" s="7"/>
      <c r="B12" s="8" t="s">
        <v>186</v>
      </c>
      <c r="C12" s="8" t="s">
        <v>187</v>
      </c>
      <c r="D12" s="9" t="s">
        <v>188</v>
      </c>
    </row>
    <row r="13" spans="1:6">
      <c r="A13" s="10" t="s">
        <v>183</v>
      </c>
      <c r="B13" s="21">
        <f t="array" ref="B13:D15">MINVERSE(sut!B36:D38)</f>
        <v>1.3070189527786702</v>
      </c>
      <c r="C13" s="21">
        <v>-1.9675554127850957E-2</v>
      </c>
      <c r="D13" s="22">
        <v>-4.6097012528107932E-2</v>
      </c>
    </row>
    <row r="14" spans="1:6">
      <c r="A14" s="10" t="s">
        <v>184</v>
      </c>
      <c r="B14" s="21">
        <v>-0.12576292964985544</v>
      </c>
      <c r="C14" s="21">
        <v>1.2793125602312885</v>
      </c>
      <c r="D14" s="22">
        <v>-8.8467716029553486E-2</v>
      </c>
    </row>
    <row r="15" spans="1:6">
      <c r="A15" s="12" t="s">
        <v>185</v>
      </c>
      <c r="B15" s="23">
        <v>-0.18125602312881464</v>
      </c>
      <c r="C15" s="23">
        <v>-0.25963700610343715</v>
      </c>
      <c r="D15" s="24">
        <v>1.1345647285576612</v>
      </c>
    </row>
    <row r="17" spans="1:6">
      <c r="A17" s="4" t="s">
        <v>353</v>
      </c>
    </row>
    <row r="18" spans="1:6">
      <c r="A18" s="7"/>
      <c r="B18" s="8" t="s">
        <v>183</v>
      </c>
      <c r="C18" s="8" t="s">
        <v>184</v>
      </c>
      <c r="D18" s="9" t="s">
        <v>185</v>
      </c>
    </row>
    <row r="19" spans="1:6">
      <c r="A19" s="10" t="s">
        <v>183</v>
      </c>
      <c r="B19" s="33">
        <f t="array" ref="B19:D21">MMULT(B13:D15,B5:D7)</f>
        <v>26.626946139843668</v>
      </c>
      <c r="C19" s="33">
        <v>87.739367169932549</v>
      </c>
      <c r="D19" s="34">
        <v>24.777575222186538</v>
      </c>
    </row>
    <row r="20" spans="1:6">
      <c r="A20" s="10" t="s">
        <v>184</v>
      </c>
      <c r="B20" s="33">
        <v>31.377301638291044</v>
      </c>
      <c r="C20" s="33">
        <v>44.509495663347259</v>
      </c>
      <c r="D20" s="34">
        <v>23.20233536781241</v>
      </c>
    </row>
    <row r="21" spans="1:6">
      <c r="A21" s="12" t="s">
        <v>185</v>
      </c>
      <c r="B21" s="35">
        <v>11.995752221865294</v>
      </c>
      <c r="C21" s="35">
        <v>17.751137166720198</v>
      </c>
      <c r="D21" s="36">
        <v>37.020089410001063</v>
      </c>
    </row>
    <row r="23" spans="1:6">
      <c r="A23" s="4" t="s">
        <v>354</v>
      </c>
    </row>
    <row r="24" spans="1:6">
      <c r="A24" s="7"/>
      <c r="B24" s="9" t="s">
        <v>86</v>
      </c>
    </row>
    <row r="25" spans="1:6">
      <c r="A25" s="10" t="s">
        <v>186</v>
      </c>
      <c r="B25" s="31">
        <f t="array" ref="B25:B27">MMULT(B13:D15,E5:E7)</f>
        <v>120.66337134596854</v>
      </c>
    </row>
    <row r="26" spans="1:6">
      <c r="A26" s="10" t="s">
        <v>187</v>
      </c>
      <c r="B26" s="31">
        <v>149.27964343077423</v>
      </c>
    </row>
    <row r="27" spans="1:6">
      <c r="A27" s="12" t="s">
        <v>188</v>
      </c>
      <c r="B27" s="32">
        <v>85.056985223257286</v>
      </c>
    </row>
    <row r="29" spans="1:6">
      <c r="A29" s="4" t="s">
        <v>227</v>
      </c>
      <c r="B29" s="1"/>
      <c r="C29" s="1"/>
      <c r="D29" s="1"/>
    </row>
    <row r="30" spans="1:6">
      <c r="A30" s="7"/>
      <c r="B30" s="8" t="s">
        <v>183</v>
      </c>
      <c r="C30" s="8" t="s">
        <v>184</v>
      </c>
      <c r="D30" s="8" t="s">
        <v>185</v>
      </c>
      <c r="E30" s="8" t="s">
        <v>86</v>
      </c>
      <c r="F30" s="9" t="s">
        <v>87</v>
      </c>
    </row>
    <row r="31" spans="1:6">
      <c r="A31" s="10" t="s">
        <v>186</v>
      </c>
      <c r="B31" s="37">
        <f t="shared" ref="B31:D33" si="0">B19</f>
        <v>26.626946139843668</v>
      </c>
      <c r="C31" s="37">
        <f t="shared" si="0"/>
        <v>87.739367169932549</v>
      </c>
      <c r="D31" s="37">
        <f t="shared" si="0"/>
        <v>24.777575222186538</v>
      </c>
      <c r="E31" s="37">
        <f>B25</f>
        <v>120.66337134596854</v>
      </c>
      <c r="F31" s="34">
        <f>SUM(B31:E31)</f>
        <v>259.8072598779313</v>
      </c>
    </row>
    <row r="32" spans="1:6">
      <c r="A32" s="10" t="s">
        <v>187</v>
      </c>
      <c r="B32" s="37">
        <f t="shared" si="0"/>
        <v>31.377301638291044</v>
      </c>
      <c r="C32" s="37">
        <f t="shared" si="0"/>
        <v>44.509495663347259</v>
      </c>
      <c r="D32" s="37">
        <f t="shared" si="0"/>
        <v>23.20233536781241</v>
      </c>
      <c r="E32" s="37">
        <f>B26</f>
        <v>149.27964343077423</v>
      </c>
      <c r="F32" s="34">
        <f>SUM(B32:E32)</f>
        <v>248.36877610022492</v>
      </c>
    </row>
    <row r="33" spans="1:6">
      <c r="A33" s="10" t="s">
        <v>188</v>
      </c>
      <c r="B33" s="37">
        <f t="shared" si="0"/>
        <v>11.995752221865294</v>
      </c>
      <c r="C33" s="37">
        <f t="shared" si="0"/>
        <v>17.751137166720198</v>
      </c>
      <c r="D33" s="37">
        <f t="shared" si="0"/>
        <v>37.020089410001063</v>
      </c>
      <c r="E33" s="37">
        <f>B27</f>
        <v>85.056985223257286</v>
      </c>
      <c r="F33" s="34">
        <f>SUM(B33:E33)</f>
        <v>151.82396402184384</v>
      </c>
    </row>
    <row r="34" spans="1:6">
      <c r="A34" s="10" t="s">
        <v>90</v>
      </c>
      <c r="B34" s="37">
        <f>B8</f>
        <v>140</v>
      </c>
      <c r="C34" s="37">
        <f>C8</f>
        <v>80</v>
      </c>
      <c r="D34" s="37">
        <f>D8</f>
        <v>135</v>
      </c>
      <c r="E34" s="37">
        <v>0</v>
      </c>
      <c r="F34" s="34">
        <f>SUM(B34:E34)</f>
        <v>355</v>
      </c>
    </row>
    <row r="35" spans="1:6">
      <c r="A35" s="12" t="s">
        <v>189</v>
      </c>
      <c r="B35" s="35">
        <f>SUM(B31:B34)</f>
        <v>210</v>
      </c>
      <c r="C35" s="35">
        <f>SUM(C31:C34)</f>
        <v>230</v>
      </c>
      <c r="D35" s="35">
        <f>SUM(D31:D34)</f>
        <v>220</v>
      </c>
      <c r="E35" s="35">
        <f>SUM(E31:E34)</f>
        <v>355.00000000000006</v>
      </c>
      <c r="F35" s="36">
        <f>SUM(F31:F34)</f>
        <v>1015</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195"/>
  <sheetViews>
    <sheetView topLeftCell="A158" zoomScale="75" workbookViewId="0">
      <selection activeCell="C55" sqref="C55"/>
    </sheetView>
  </sheetViews>
  <sheetFormatPr defaultColWidth="11.42578125" defaultRowHeight="12.75"/>
  <sheetData>
    <row r="1" spans="1:19">
      <c r="A1" s="4" t="s">
        <v>168</v>
      </c>
    </row>
    <row r="3" spans="1:19">
      <c r="A3" s="4" t="s">
        <v>355</v>
      </c>
      <c r="G3" t="s">
        <v>356</v>
      </c>
    </row>
    <row r="4" spans="1:19">
      <c r="G4" t="s">
        <v>26</v>
      </c>
    </row>
    <row r="5" spans="1:19">
      <c r="A5" s="7"/>
      <c r="B5" s="8" t="s">
        <v>186</v>
      </c>
      <c r="C5" s="8" t="s">
        <v>187</v>
      </c>
      <c r="D5" s="8" t="s">
        <v>188</v>
      </c>
      <c r="E5" s="9" t="s">
        <v>27</v>
      </c>
    </row>
    <row r="6" spans="1:19">
      <c r="A6" s="10" t="s">
        <v>183</v>
      </c>
      <c r="B6" s="6">
        <f t="array" ref="B6:E9">TRANSPOSE(coef!B5:E8)</f>
        <v>90</v>
      </c>
      <c r="C6" s="6">
        <v>70</v>
      </c>
      <c r="D6" s="6">
        <v>50</v>
      </c>
      <c r="E6" s="11">
        <v>210</v>
      </c>
    </row>
    <row r="7" spans="1:19">
      <c r="A7" s="10" t="s">
        <v>184</v>
      </c>
      <c r="B7" s="6">
        <v>5</v>
      </c>
      <c r="C7" s="6">
        <v>180</v>
      </c>
      <c r="D7" s="6">
        <v>45</v>
      </c>
      <c r="E7" s="11">
        <v>230</v>
      </c>
    </row>
    <row r="8" spans="1:19">
      <c r="A8" s="10" t="s">
        <v>185</v>
      </c>
      <c r="B8" s="6">
        <v>15</v>
      </c>
      <c r="C8" s="6">
        <v>50</v>
      </c>
      <c r="D8" s="6">
        <v>155</v>
      </c>
      <c r="E8" s="11">
        <v>220</v>
      </c>
    </row>
    <row r="9" spans="1:19">
      <c r="A9" s="12" t="s">
        <v>27</v>
      </c>
      <c r="B9" s="13">
        <v>110</v>
      </c>
      <c r="C9" s="13">
        <v>300</v>
      </c>
      <c r="D9" s="13">
        <v>250</v>
      </c>
      <c r="E9" s="14">
        <v>660</v>
      </c>
    </row>
    <row r="10" spans="1:19">
      <c r="B10" s="1"/>
      <c r="C10" s="1"/>
      <c r="D10" s="1"/>
    </row>
    <row r="11" spans="1:19">
      <c r="A11" s="4" t="s">
        <v>357</v>
      </c>
      <c r="B11" s="1"/>
      <c r="C11" s="1"/>
      <c r="D11" s="1"/>
      <c r="G11" t="s">
        <v>358</v>
      </c>
      <c r="K11" s="4" t="s">
        <v>359</v>
      </c>
      <c r="L11" s="1"/>
      <c r="M11" s="1"/>
      <c r="N11" s="1"/>
      <c r="P11" s="4" t="s">
        <v>360</v>
      </c>
      <c r="Q11" s="1"/>
      <c r="R11" s="1"/>
      <c r="S11" s="1"/>
    </row>
    <row r="12" spans="1:19">
      <c r="B12" s="1"/>
      <c r="C12" s="1"/>
      <c r="D12" s="1"/>
      <c r="L12" s="1"/>
      <c r="M12" s="1"/>
      <c r="N12" s="1"/>
      <c r="Q12" s="1"/>
      <c r="R12" s="1"/>
      <c r="S12" s="1"/>
    </row>
    <row r="13" spans="1:19">
      <c r="A13" s="7"/>
      <c r="B13" s="8" t="s">
        <v>186</v>
      </c>
      <c r="C13" s="8" t="s">
        <v>187</v>
      </c>
      <c r="D13" s="9" t="s">
        <v>188</v>
      </c>
      <c r="K13" s="7"/>
      <c r="L13" s="8" t="s">
        <v>186</v>
      </c>
      <c r="M13" s="8" t="s">
        <v>187</v>
      </c>
      <c r="N13" s="9" t="s">
        <v>188</v>
      </c>
      <c r="P13" s="7"/>
      <c r="Q13" s="8" t="s">
        <v>186</v>
      </c>
      <c r="R13" s="8" t="s">
        <v>187</v>
      </c>
      <c r="S13" s="9" t="s">
        <v>188</v>
      </c>
    </row>
    <row r="14" spans="1:19">
      <c r="A14" s="10" t="s">
        <v>183</v>
      </c>
      <c r="B14" s="6">
        <v>1</v>
      </c>
      <c r="C14" s="42">
        <v>0</v>
      </c>
      <c r="D14" s="43">
        <v>1</v>
      </c>
      <c r="E14" t="s">
        <v>26</v>
      </c>
      <c r="G14" t="s">
        <v>361</v>
      </c>
      <c r="K14" s="10" t="s">
        <v>183</v>
      </c>
      <c r="L14" s="6">
        <v>1</v>
      </c>
      <c r="M14" s="6">
        <v>0</v>
      </c>
      <c r="N14" s="19">
        <v>0</v>
      </c>
      <c r="P14" s="10" t="s">
        <v>183</v>
      </c>
      <c r="Q14" s="6">
        <v>1</v>
      </c>
      <c r="R14" s="6">
        <v>1</v>
      </c>
      <c r="S14" s="19">
        <v>1</v>
      </c>
    </row>
    <row r="15" spans="1:19">
      <c r="A15" s="10" t="s">
        <v>184</v>
      </c>
      <c r="B15" s="6">
        <v>1</v>
      </c>
      <c r="C15" s="6">
        <v>1</v>
      </c>
      <c r="D15" s="43">
        <v>1</v>
      </c>
      <c r="E15" t="s">
        <v>26</v>
      </c>
      <c r="G15" t="s">
        <v>362</v>
      </c>
      <c r="K15" s="10" t="s">
        <v>184</v>
      </c>
      <c r="L15" s="6">
        <v>1</v>
      </c>
      <c r="M15" s="6">
        <v>1</v>
      </c>
      <c r="N15" s="19">
        <v>0</v>
      </c>
      <c r="P15" s="10" t="s">
        <v>184</v>
      </c>
      <c r="Q15" s="6">
        <v>1</v>
      </c>
      <c r="R15" s="6">
        <v>1</v>
      </c>
      <c r="S15" s="19">
        <v>1</v>
      </c>
    </row>
    <row r="16" spans="1:19">
      <c r="A16" s="12" t="s">
        <v>185</v>
      </c>
      <c r="B16" s="40">
        <v>0</v>
      </c>
      <c r="C16" s="40">
        <v>0</v>
      </c>
      <c r="D16" s="20">
        <v>1</v>
      </c>
      <c r="E16" t="s">
        <v>26</v>
      </c>
      <c r="K16" s="12" t="s">
        <v>185</v>
      </c>
      <c r="L16" s="40">
        <v>1</v>
      </c>
      <c r="M16" s="40">
        <v>1</v>
      </c>
      <c r="N16" s="20">
        <v>1</v>
      </c>
      <c r="P16" s="12" t="s">
        <v>185</v>
      </c>
      <c r="Q16" s="40">
        <v>1</v>
      </c>
      <c r="R16" s="40">
        <v>1</v>
      </c>
      <c r="S16" s="20">
        <v>1</v>
      </c>
    </row>
    <row r="17" spans="1:16">
      <c r="B17" s="1"/>
      <c r="C17" s="1"/>
      <c r="D17" s="1"/>
    </row>
    <row r="18" spans="1:16">
      <c r="A18" s="4" t="s">
        <v>363</v>
      </c>
      <c r="G18" t="s">
        <v>364</v>
      </c>
      <c r="K18" s="4" t="s">
        <v>365</v>
      </c>
    </row>
    <row r="20" spans="1:16">
      <c r="A20" s="7"/>
      <c r="B20" s="8" t="s">
        <v>186</v>
      </c>
      <c r="C20" s="8" t="s">
        <v>187</v>
      </c>
      <c r="D20" s="9" t="s">
        <v>188</v>
      </c>
      <c r="E20" s="1" t="s">
        <v>26</v>
      </c>
      <c r="G20" t="s">
        <v>366</v>
      </c>
      <c r="K20" s="7"/>
      <c r="L20" s="8" t="s">
        <v>186</v>
      </c>
      <c r="M20" s="8" t="s">
        <v>187</v>
      </c>
      <c r="N20" s="8" t="s">
        <v>188</v>
      </c>
      <c r="O20" s="8" t="s">
        <v>86</v>
      </c>
      <c r="P20" s="9" t="s">
        <v>87</v>
      </c>
    </row>
    <row r="21" spans="1:16">
      <c r="A21" s="10" t="s">
        <v>183</v>
      </c>
      <c r="B21" s="6">
        <f t="shared" ref="B21:D23" si="0">B6*B14</f>
        <v>90</v>
      </c>
      <c r="C21" s="6">
        <f t="shared" si="0"/>
        <v>0</v>
      </c>
      <c r="D21" s="19">
        <f t="shared" si="0"/>
        <v>50</v>
      </c>
      <c r="E21" t="s">
        <v>26</v>
      </c>
      <c r="K21" s="10" t="s">
        <v>186</v>
      </c>
      <c r="L21" s="38">
        <f t="shared" ref="L21:P25" si="1">B191</f>
        <v>6.1784511784511791</v>
      </c>
      <c r="M21" s="37">
        <f t="shared" si="1"/>
        <v>63.139730639730644</v>
      </c>
      <c r="N21" s="38">
        <f t="shared" si="1"/>
        <v>5.6818181818181817</v>
      </c>
      <c r="O21" s="33">
        <f t="shared" si="1"/>
        <v>35</v>
      </c>
      <c r="P21" s="34">
        <f t="shared" si="1"/>
        <v>110.00000000000001</v>
      </c>
    </row>
    <row r="22" spans="1:16">
      <c r="A22" s="10" t="s">
        <v>184</v>
      </c>
      <c r="B22" s="6">
        <f t="shared" si="0"/>
        <v>5</v>
      </c>
      <c r="C22" s="6">
        <f t="shared" si="0"/>
        <v>180</v>
      </c>
      <c r="D22" s="19">
        <f t="shared" si="0"/>
        <v>45</v>
      </c>
      <c r="E22" t="s">
        <v>26</v>
      </c>
      <c r="K22" s="10" t="s">
        <v>187</v>
      </c>
      <c r="L22" s="37">
        <f t="shared" si="1"/>
        <v>24.713804713804716</v>
      </c>
      <c r="M22" s="37">
        <f t="shared" si="1"/>
        <v>72.558922558922561</v>
      </c>
      <c r="N22" s="37">
        <f t="shared" si="1"/>
        <v>22.727272727272727</v>
      </c>
      <c r="O22" s="33">
        <f t="shared" si="1"/>
        <v>180</v>
      </c>
      <c r="P22" s="34">
        <f t="shared" si="1"/>
        <v>300</v>
      </c>
    </row>
    <row r="23" spans="1:16">
      <c r="A23" s="12" t="s">
        <v>185</v>
      </c>
      <c r="B23" s="40">
        <f t="shared" si="0"/>
        <v>0</v>
      </c>
      <c r="C23" s="40">
        <f t="shared" si="0"/>
        <v>0</v>
      </c>
      <c r="D23" s="20">
        <f t="shared" si="0"/>
        <v>155</v>
      </c>
      <c r="E23" t="s">
        <v>26</v>
      </c>
      <c r="K23" s="10" t="s">
        <v>188</v>
      </c>
      <c r="L23" s="38">
        <f t="shared" si="1"/>
        <v>3.7710437710437739</v>
      </c>
      <c r="M23" s="37">
        <f t="shared" si="1"/>
        <v>38.047138047138048</v>
      </c>
      <c r="N23" s="37">
        <f t="shared" si="1"/>
        <v>68.181818181818173</v>
      </c>
      <c r="O23" s="33">
        <f t="shared" si="1"/>
        <v>140</v>
      </c>
      <c r="P23" s="34">
        <f t="shared" si="1"/>
        <v>250</v>
      </c>
    </row>
    <row r="24" spans="1:16">
      <c r="K24" s="10" t="s">
        <v>90</v>
      </c>
      <c r="L24" s="37">
        <f t="shared" si="1"/>
        <v>75.336700336700375</v>
      </c>
      <c r="M24" s="37">
        <f t="shared" si="1"/>
        <v>126.25420875420879</v>
      </c>
      <c r="N24" s="37">
        <f t="shared" si="1"/>
        <v>153.40909090909091</v>
      </c>
      <c r="O24" s="33">
        <f t="shared" si="1"/>
        <v>0</v>
      </c>
      <c r="P24" s="34">
        <f t="shared" si="1"/>
        <v>355.00000000000011</v>
      </c>
    </row>
    <row r="25" spans="1:16">
      <c r="A25" s="4" t="s">
        <v>367</v>
      </c>
      <c r="G25" t="s">
        <v>368</v>
      </c>
      <c r="K25" s="12" t="s">
        <v>189</v>
      </c>
      <c r="L25" s="35">
        <f t="shared" si="1"/>
        <v>110.00000000000004</v>
      </c>
      <c r="M25" s="35">
        <f t="shared" si="1"/>
        <v>300.00000000000006</v>
      </c>
      <c r="N25" s="35">
        <f t="shared" si="1"/>
        <v>250</v>
      </c>
      <c r="O25" s="35">
        <f t="shared" si="1"/>
        <v>355</v>
      </c>
      <c r="P25" s="36">
        <f t="shared" si="1"/>
        <v>1015.0000000000001</v>
      </c>
    </row>
    <row r="27" spans="1:16">
      <c r="A27" s="7"/>
      <c r="B27" s="8" t="s">
        <v>186</v>
      </c>
      <c r="C27" s="8" t="s">
        <v>187</v>
      </c>
      <c r="D27" s="9" t="s">
        <v>188</v>
      </c>
      <c r="E27" s="1" t="s">
        <v>26</v>
      </c>
      <c r="G27" t="s">
        <v>369</v>
      </c>
    </row>
    <row r="28" spans="1:16" ht="13.15" customHeight="1">
      <c r="A28" s="10" t="s">
        <v>183</v>
      </c>
      <c r="B28" s="6">
        <f t="shared" ref="B28:D30" si="2">B6-B21</f>
        <v>0</v>
      </c>
      <c r="C28" s="6">
        <f t="shared" si="2"/>
        <v>70</v>
      </c>
      <c r="D28" s="19">
        <f t="shared" si="2"/>
        <v>0</v>
      </c>
      <c r="E28" t="s">
        <v>26</v>
      </c>
    </row>
    <row r="29" spans="1:16">
      <c r="A29" s="10" t="s">
        <v>184</v>
      </c>
      <c r="B29" s="6">
        <f t="shared" si="2"/>
        <v>0</v>
      </c>
      <c r="C29" s="6">
        <f t="shared" si="2"/>
        <v>0</v>
      </c>
      <c r="D29" s="19">
        <f t="shared" si="2"/>
        <v>0</v>
      </c>
      <c r="E29" t="s">
        <v>26</v>
      </c>
    </row>
    <row r="30" spans="1:16">
      <c r="A30" s="12" t="s">
        <v>185</v>
      </c>
      <c r="B30" s="40">
        <f t="shared" si="2"/>
        <v>15</v>
      </c>
      <c r="C30" s="40">
        <f t="shared" si="2"/>
        <v>50</v>
      </c>
      <c r="D30" s="20">
        <f t="shared" si="2"/>
        <v>0</v>
      </c>
      <c r="E30" t="s">
        <v>26</v>
      </c>
    </row>
    <row r="31" spans="1:16">
      <c r="E31" t="s">
        <v>26</v>
      </c>
    </row>
    <row r="32" spans="1:16">
      <c r="A32" s="4" t="s">
        <v>370</v>
      </c>
      <c r="G32" t="s">
        <v>371</v>
      </c>
    </row>
    <row r="34" spans="1:7">
      <c r="A34" s="7"/>
      <c r="B34" s="8" t="s">
        <v>183</v>
      </c>
      <c r="C34" s="8" t="s">
        <v>184</v>
      </c>
      <c r="D34" s="9" t="s">
        <v>185</v>
      </c>
      <c r="E34" s="1" t="s">
        <v>26</v>
      </c>
    </row>
    <row r="35" spans="1:7">
      <c r="A35" s="10" t="s">
        <v>183</v>
      </c>
      <c r="B35" s="6">
        <f>SUM($B21:$D21)</f>
        <v>140</v>
      </c>
      <c r="C35" s="6">
        <v>0</v>
      </c>
      <c r="D35" s="19">
        <v>0</v>
      </c>
      <c r="E35" t="s">
        <v>26</v>
      </c>
    </row>
    <row r="36" spans="1:7">
      <c r="A36" s="10" t="s">
        <v>184</v>
      </c>
      <c r="B36" s="6">
        <v>0</v>
      </c>
      <c r="C36" s="6">
        <f>SUM($B22:$D22)</f>
        <v>230</v>
      </c>
      <c r="D36" s="19">
        <v>0</v>
      </c>
      <c r="E36" t="s">
        <v>26</v>
      </c>
    </row>
    <row r="37" spans="1:7">
      <c r="A37" s="12" t="s">
        <v>185</v>
      </c>
      <c r="B37" s="40">
        <v>0</v>
      </c>
      <c r="C37" s="40">
        <v>0</v>
      </c>
      <c r="D37" s="20">
        <f>SUM($B23:$D23)</f>
        <v>155</v>
      </c>
      <c r="E37" t="s">
        <v>26</v>
      </c>
    </row>
    <row r="39" spans="1:7">
      <c r="A39" s="4" t="s">
        <v>372</v>
      </c>
      <c r="G39" t="s">
        <v>373</v>
      </c>
    </row>
    <row r="41" spans="1:7">
      <c r="A41" s="7"/>
      <c r="B41" s="8" t="s">
        <v>183</v>
      </c>
      <c r="C41" s="8" t="s">
        <v>184</v>
      </c>
      <c r="D41" s="9" t="s">
        <v>185</v>
      </c>
      <c r="E41" s="1" t="s">
        <v>26</v>
      </c>
    </row>
    <row r="42" spans="1:7">
      <c r="A42" s="10" t="s">
        <v>183</v>
      </c>
      <c r="B42" s="21">
        <f t="array" ref="B42:D44">MINVERSE(B35:D37)</f>
        <v>7.1428571428571426E-3</v>
      </c>
      <c r="C42" s="21">
        <v>0</v>
      </c>
      <c r="D42" s="22">
        <v>0</v>
      </c>
      <c r="E42" t="s">
        <v>26</v>
      </c>
    </row>
    <row r="43" spans="1:7">
      <c r="A43" s="10" t="s">
        <v>184</v>
      </c>
      <c r="B43" s="21">
        <v>0</v>
      </c>
      <c r="C43" s="21">
        <v>4.3478260869565218E-3</v>
      </c>
      <c r="D43" s="22">
        <v>0</v>
      </c>
      <c r="E43" t="s">
        <v>26</v>
      </c>
    </row>
    <row r="44" spans="1:7">
      <c r="A44" s="12" t="s">
        <v>185</v>
      </c>
      <c r="B44" s="23">
        <v>0</v>
      </c>
      <c r="C44" s="23">
        <v>0</v>
      </c>
      <c r="D44" s="24">
        <v>6.4516129032258064E-3</v>
      </c>
      <c r="E44" t="s">
        <v>26</v>
      </c>
    </row>
    <row r="46" spans="1:7">
      <c r="A46" s="4" t="s">
        <v>374</v>
      </c>
      <c r="G46" t="s">
        <v>375</v>
      </c>
    </row>
    <row r="48" spans="1:7">
      <c r="A48" s="7"/>
      <c r="B48" s="8" t="s">
        <v>183</v>
      </c>
      <c r="C48" s="8" t="s">
        <v>184</v>
      </c>
      <c r="D48" s="9" t="s">
        <v>185</v>
      </c>
    </row>
    <row r="49" spans="1:7">
      <c r="A49" s="10" t="s">
        <v>186</v>
      </c>
      <c r="B49" s="6">
        <f>B$21</f>
        <v>90</v>
      </c>
      <c r="C49" s="6">
        <f>B$22</f>
        <v>5</v>
      </c>
      <c r="D49" s="19">
        <f>B$23</f>
        <v>0</v>
      </c>
    </row>
    <row r="50" spans="1:7">
      <c r="A50" s="10" t="s">
        <v>187</v>
      </c>
      <c r="B50" s="6">
        <f>C$21</f>
        <v>0</v>
      </c>
      <c r="C50" s="6">
        <f>C$22</f>
        <v>180</v>
      </c>
      <c r="D50" s="19">
        <f>C$23</f>
        <v>0</v>
      </c>
    </row>
    <row r="51" spans="1:7">
      <c r="A51" s="12" t="s">
        <v>188</v>
      </c>
      <c r="B51" s="40">
        <f>D$21</f>
        <v>50</v>
      </c>
      <c r="C51" s="40">
        <f>D$22</f>
        <v>45</v>
      </c>
      <c r="D51" s="20">
        <f>D$23</f>
        <v>155</v>
      </c>
    </row>
    <row r="53" spans="1:7">
      <c r="A53" s="4" t="s">
        <v>376</v>
      </c>
      <c r="G53" t="s">
        <v>377</v>
      </c>
    </row>
    <row r="55" spans="1:7">
      <c r="A55" s="7"/>
      <c r="B55" s="8" t="s">
        <v>183</v>
      </c>
      <c r="C55" s="8" t="s">
        <v>184</v>
      </c>
      <c r="D55" s="9" t="s">
        <v>185</v>
      </c>
    </row>
    <row r="56" spans="1:7">
      <c r="A56" s="10" t="s">
        <v>186</v>
      </c>
      <c r="B56" s="21">
        <f t="array" ref="B56:D58">MMULT(B49:D51,B42:D44)</f>
        <v>0.64285714285714279</v>
      </c>
      <c r="C56" s="21">
        <v>2.1739130434782608E-2</v>
      </c>
      <c r="D56" s="22">
        <v>0</v>
      </c>
    </row>
    <row r="57" spans="1:7">
      <c r="A57" s="10" t="s">
        <v>187</v>
      </c>
      <c r="B57" s="21">
        <v>0</v>
      </c>
      <c r="C57" s="21">
        <v>0.78260869565217395</v>
      </c>
      <c r="D57" s="22">
        <v>0</v>
      </c>
    </row>
    <row r="58" spans="1:7">
      <c r="A58" s="12" t="s">
        <v>188</v>
      </c>
      <c r="B58" s="23">
        <v>0.35714285714285715</v>
      </c>
      <c r="C58" s="23">
        <v>0.19565217391304349</v>
      </c>
      <c r="D58" s="24">
        <v>1</v>
      </c>
    </row>
    <row r="60" spans="1:7">
      <c r="A60" s="4" t="s">
        <v>378</v>
      </c>
      <c r="G60" t="s">
        <v>379</v>
      </c>
    </row>
    <row r="62" spans="1:7">
      <c r="A62" s="7"/>
      <c r="B62" s="8" t="s">
        <v>186</v>
      </c>
      <c r="C62" s="8" t="s">
        <v>187</v>
      </c>
      <c r="D62" s="9" t="s">
        <v>188</v>
      </c>
      <c r="E62" s="1" t="s">
        <v>26</v>
      </c>
    </row>
    <row r="63" spans="1:7">
      <c r="A63" s="10" t="s">
        <v>186</v>
      </c>
      <c r="B63" s="6">
        <f>B9</f>
        <v>110</v>
      </c>
      <c r="C63" s="6">
        <v>0</v>
      </c>
      <c r="D63" s="19">
        <v>0</v>
      </c>
      <c r="E63" t="s">
        <v>26</v>
      </c>
    </row>
    <row r="64" spans="1:7">
      <c r="A64" s="10" t="s">
        <v>187</v>
      </c>
      <c r="B64" s="6">
        <v>0</v>
      </c>
      <c r="C64" s="6">
        <f>C9</f>
        <v>300</v>
      </c>
      <c r="D64" s="19">
        <v>0</v>
      </c>
      <c r="E64" t="s">
        <v>26</v>
      </c>
    </row>
    <row r="65" spans="1:7">
      <c r="A65" s="12" t="s">
        <v>188</v>
      </c>
      <c r="B65" s="40">
        <v>0</v>
      </c>
      <c r="C65" s="40">
        <v>0</v>
      </c>
      <c r="D65" s="20">
        <f>D9</f>
        <v>250</v>
      </c>
      <c r="E65" t="s">
        <v>26</v>
      </c>
    </row>
    <row r="67" spans="1:7">
      <c r="A67" s="4" t="s">
        <v>380</v>
      </c>
      <c r="G67" t="s">
        <v>381</v>
      </c>
    </row>
    <row r="69" spans="1:7">
      <c r="A69" s="7"/>
      <c r="B69" s="8" t="s">
        <v>186</v>
      </c>
      <c r="C69" s="8" t="s">
        <v>187</v>
      </c>
      <c r="D69" s="9" t="s">
        <v>188</v>
      </c>
      <c r="E69" s="1" t="s">
        <v>26</v>
      </c>
    </row>
    <row r="70" spans="1:7">
      <c r="A70" s="10" t="s">
        <v>186</v>
      </c>
      <c r="B70" s="21">
        <f t="array" ref="B70:D72">MINVERSE(B63:D65)</f>
        <v>9.0909090909090905E-3</v>
      </c>
      <c r="C70" s="21">
        <v>0</v>
      </c>
      <c r="D70" s="22">
        <v>0</v>
      </c>
      <c r="E70" t="s">
        <v>26</v>
      </c>
    </row>
    <row r="71" spans="1:7">
      <c r="A71" s="10" t="s">
        <v>187</v>
      </c>
      <c r="B71" s="21">
        <v>0</v>
      </c>
      <c r="C71" s="21">
        <v>3.3333333333333335E-3</v>
      </c>
      <c r="D71" s="22">
        <v>0</v>
      </c>
      <c r="E71" t="s">
        <v>26</v>
      </c>
    </row>
    <row r="72" spans="1:7">
      <c r="A72" s="12" t="s">
        <v>188</v>
      </c>
      <c r="B72" s="23">
        <v>0</v>
      </c>
      <c r="C72" s="23">
        <v>0</v>
      </c>
      <c r="D72" s="24">
        <v>4.0000000000000001E-3</v>
      </c>
      <c r="E72" t="s">
        <v>26</v>
      </c>
    </row>
    <row r="74" spans="1:7">
      <c r="A74" s="4" t="s">
        <v>382</v>
      </c>
      <c r="G74" t="s">
        <v>383</v>
      </c>
    </row>
    <row r="76" spans="1:7">
      <c r="A76" s="7"/>
      <c r="B76" s="8" t="s">
        <v>186</v>
      </c>
      <c r="C76" s="8" t="s">
        <v>187</v>
      </c>
      <c r="D76" s="9" t="s">
        <v>188</v>
      </c>
    </row>
    <row r="77" spans="1:7">
      <c r="A77" s="10" t="s">
        <v>183</v>
      </c>
      <c r="B77" s="25">
        <f t="array" ref="B77:D79">MMULT(B28:D30,B70:D72)</f>
        <v>0</v>
      </c>
      <c r="C77" s="25">
        <v>0.23333333333333334</v>
      </c>
      <c r="D77" s="26">
        <v>0</v>
      </c>
    </row>
    <row r="78" spans="1:7">
      <c r="A78" s="10" t="s">
        <v>184</v>
      </c>
      <c r="B78" s="25">
        <v>0</v>
      </c>
      <c r="C78" s="25">
        <v>0</v>
      </c>
      <c r="D78" s="26">
        <v>0</v>
      </c>
    </row>
    <row r="79" spans="1:7">
      <c r="A79" s="12" t="s">
        <v>185</v>
      </c>
      <c r="B79" s="27">
        <v>0.13636363636363635</v>
      </c>
      <c r="C79" s="27">
        <v>0.16666666666666669</v>
      </c>
      <c r="D79" s="28">
        <v>0</v>
      </c>
    </row>
    <row r="81" spans="1:7">
      <c r="A81" s="4" t="s">
        <v>384</v>
      </c>
      <c r="G81" t="s">
        <v>385</v>
      </c>
    </row>
    <row r="83" spans="1:7">
      <c r="A83" s="7"/>
      <c r="B83" s="8" t="s">
        <v>183</v>
      </c>
      <c r="C83" s="8" t="s">
        <v>184</v>
      </c>
      <c r="D83" s="9" t="s">
        <v>185</v>
      </c>
      <c r="F83" s="5" t="s">
        <v>26</v>
      </c>
    </row>
    <row r="84" spans="1:7">
      <c r="A84" s="10" t="s">
        <v>186</v>
      </c>
      <c r="B84" s="25">
        <f>B77</f>
        <v>0</v>
      </c>
      <c r="C84" s="25">
        <f>B78</f>
        <v>0</v>
      </c>
      <c r="D84" s="26">
        <f>B79</f>
        <v>0.13636363636363635</v>
      </c>
    </row>
    <row r="85" spans="1:7">
      <c r="A85" s="10" t="s">
        <v>187</v>
      </c>
      <c r="B85" s="25">
        <f>C77</f>
        <v>0.23333333333333334</v>
      </c>
      <c r="C85" s="25">
        <f>C78</f>
        <v>0</v>
      </c>
      <c r="D85" s="26">
        <f>C79</f>
        <v>0.16666666666666669</v>
      </c>
    </row>
    <row r="86" spans="1:7">
      <c r="A86" s="12" t="s">
        <v>188</v>
      </c>
      <c r="B86" s="27">
        <f>D77</f>
        <v>0</v>
      </c>
      <c r="C86" s="27">
        <f>D78</f>
        <v>0</v>
      </c>
      <c r="D86" s="28">
        <f>D79</f>
        <v>0</v>
      </c>
    </row>
    <row r="88" spans="1:7">
      <c r="A88" s="4" t="s">
        <v>386</v>
      </c>
      <c r="G88" t="s">
        <v>387</v>
      </c>
    </row>
    <row r="90" spans="1:7">
      <c r="A90" s="7"/>
      <c r="B90" s="9" t="s">
        <v>26</v>
      </c>
    </row>
    <row r="91" spans="1:7">
      <c r="A91" s="10" t="s">
        <v>183</v>
      </c>
      <c r="B91" s="26">
        <v>1</v>
      </c>
    </row>
    <row r="92" spans="1:7">
      <c r="A92" s="10" t="s">
        <v>184</v>
      </c>
      <c r="B92" s="26">
        <v>1</v>
      </c>
    </row>
    <row r="93" spans="1:7">
      <c r="A93" s="12" t="s">
        <v>185</v>
      </c>
      <c r="B93" s="28">
        <v>1</v>
      </c>
    </row>
    <row r="95" spans="1:7">
      <c r="A95" s="4" t="s">
        <v>388</v>
      </c>
      <c r="G95" t="s">
        <v>389</v>
      </c>
    </row>
    <row r="97" spans="1:7">
      <c r="A97" s="7"/>
      <c r="B97" s="9" t="s">
        <v>26</v>
      </c>
    </row>
    <row r="98" spans="1:7">
      <c r="A98" s="10" t="s">
        <v>186</v>
      </c>
      <c r="B98" s="26">
        <f t="array" ref="B98:B100">MMULT(B84:D86,B91:B93)</f>
        <v>0.13636363636363635</v>
      </c>
    </row>
    <row r="99" spans="1:7">
      <c r="A99" s="10" t="s">
        <v>187</v>
      </c>
      <c r="B99" s="26">
        <v>0.4</v>
      </c>
    </row>
    <row r="100" spans="1:7">
      <c r="A100" s="12" t="s">
        <v>188</v>
      </c>
      <c r="B100" s="28">
        <v>0</v>
      </c>
    </row>
    <row r="101" spans="1:7">
      <c r="B101" s="5"/>
    </row>
    <row r="102" spans="1:7">
      <c r="A102" s="4" t="s">
        <v>390</v>
      </c>
      <c r="G102" t="s">
        <v>391</v>
      </c>
    </row>
    <row r="104" spans="1:7">
      <c r="A104" s="7"/>
      <c r="B104" s="8" t="s">
        <v>186</v>
      </c>
      <c r="C104" s="8" t="s">
        <v>187</v>
      </c>
      <c r="D104" s="9" t="s">
        <v>188</v>
      </c>
    </row>
    <row r="105" spans="1:7">
      <c r="A105" s="10" t="s">
        <v>186</v>
      </c>
      <c r="B105" s="21">
        <f>SUM($B84:$D84)</f>
        <v>0.13636363636363635</v>
      </c>
      <c r="C105" s="21">
        <v>0</v>
      </c>
      <c r="D105" s="22">
        <v>0</v>
      </c>
    </row>
    <row r="106" spans="1:7">
      <c r="A106" s="10" t="s">
        <v>187</v>
      </c>
      <c r="B106" s="21">
        <v>0</v>
      </c>
      <c r="C106" s="21">
        <f>SUM($B85:$D85)</f>
        <v>0.4</v>
      </c>
      <c r="D106" s="22">
        <v>0</v>
      </c>
    </row>
    <row r="107" spans="1:7">
      <c r="A107" s="12" t="s">
        <v>188</v>
      </c>
      <c r="B107" s="23">
        <v>0</v>
      </c>
      <c r="C107" s="23">
        <v>0</v>
      </c>
      <c r="D107" s="24">
        <f>SUM($B86:$D86)</f>
        <v>0</v>
      </c>
    </row>
    <row r="109" spans="1:7">
      <c r="A109" s="4" t="s">
        <v>392</v>
      </c>
      <c r="G109" t="s">
        <v>393</v>
      </c>
    </row>
    <row r="111" spans="1:7">
      <c r="A111" s="7"/>
      <c r="B111" s="8" t="s">
        <v>186</v>
      </c>
      <c r="C111" s="8" t="s">
        <v>187</v>
      </c>
      <c r="D111" s="9" t="s">
        <v>188</v>
      </c>
    </row>
    <row r="112" spans="1:7">
      <c r="A112" s="10" t="s">
        <v>186</v>
      </c>
      <c r="B112" s="21">
        <f>1-B105</f>
        <v>0.86363636363636365</v>
      </c>
      <c r="C112" s="21">
        <f>-C105</f>
        <v>0</v>
      </c>
      <c r="D112" s="22">
        <f>-D105</f>
        <v>0</v>
      </c>
    </row>
    <row r="113" spans="1:7">
      <c r="A113" s="10" t="s">
        <v>187</v>
      </c>
      <c r="B113" s="21">
        <f>-B106</f>
        <v>0</v>
      </c>
      <c r="C113" s="21">
        <f>1-C106</f>
        <v>0.6</v>
      </c>
      <c r="D113" s="22">
        <f>-D106</f>
        <v>0</v>
      </c>
    </row>
    <row r="114" spans="1:7">
      <c r="A114" s="12" t="s">
        <v>188</v>
      </c>
      <c r="B114" s="23">
        <f>-B107</f>
        <v>0</v>
      </c>
      <c r="C114" s="23">
        <f>-C107</f>
        <v>0</v>
      </c>
      <c r="D114" s="24">
        <f>1-D107</f>
        <v>1</v>
      </c>
    </row>
    <row r="116" spans="1:7">
      <c r="A116" s="4" t="s">
        <v>394</v>
      </c>
      <c r="G116" t="s">
        <v>395</v>
      </c>
    </row>
    <row r="118" spans="1:7">
      <c r="A118" s="7"/>
      <c r="B118" s="8" t="s">
        <v>186</v>
      </c>
      <c r="C118" s="8" t="s">
        <v>187</v>
      </c>
      <c r="D118" s="9" t="s">
        <v>188</v>
      </c>
    </row>
    <row r="119" spans="1:7">
      <c r="A119" s="10" t="s">
        <v>183</v>
      </c>
      <c r="B119" s="21">
        <f t="array" ref="B119:D121">MINVERSE(B56:D58)</f>
        <v>1.5555555555555558</v>
      </c>
      <c r="C119" s="21">
        <v>-4.3209876543209881E-2</v>
      </c>
      <c r="D119" s="22">
        <v>0</v>
      </c>
    </row>
    <row r="120" spans="1:7">
      <c r="A120" s="10" t="s">
        <v>184</v>
      </c>
      <c r="B120" s="21">
        <v>0</v>
      </c>
      <c r="C120" s="21">
        <v>1.2777777777777777</v>
      </c>
      <c r="D120" s="22">
        <v>0</v>
      </c>
    </row>
    <row r="121" spans="1:7">
      <c r="A121" s="12" t="s">
        <v>185</v>
      </c>
      <c r="B121" s="23">
        <v>-0.55555555555555558</v>
      </c>
      <c r="C121" s="23">
        <v>-0.23456790123456792</v>
      </c>
      <c r="D121" s="24">
        <v>1</v>
      </c>
    </row>
    <row r="123" spans="1:7">
      <c r="A123" s="4" t="s">
        <v>396</v>
      </c>
      <c r="G123" s="133" t="s">
        <v>397</v>
      </c>
    </row>
    <row r="125" spans="1:7">
      <c r="A125" s="7"/>
      <c r="B125" s="8" t="s">
        <v>186</v>
      </c>
      <c r="C125" s="8" t="s">
        <v>187</v>
      </c>
      <c r="D125" s="9" t="s">
        <v>188</v>
      </c>
    </row>
    <row r="126" spans="1:7">
      <c r="A126" s="10" t="s">
        <v>183</v>
      </c>
      <c r="B126" s="21">
        <f t="array" ref="B126:D128">MMULT(B119:D121,B112:D114)</f>
        <v>1.3434343434343436</v>
      </c>
      <c r="C126" s="21">
        <v>-2.5925925925925929E-2</v>
      </c>
      <c r="D126" s="22">
        <v>0</v>
      </c>
    </row>
    <row r="127" spans="1:7">
      <c r="A127" s="10" t="s">
        <v>184</v>
      </c>
      <c r="B127" s="21">
        <v>0</v>
      </c>
      <c r="C127" s="21">
        <v>0.76666666666666661</v>
      </c>
      <c r="D127" s="22">
        <v>0</v>
      </c>
    </row>
    <row r="128" spans="1:7">
      <c r="A128" s="12" t="s">
        <v>185</v>
      </c>
      <c r="B128" s="23">
        <v>-0.47979797979797983</v>
      </c>
      <c r="C128" s="23">
        <v>-0.14074074074074075</v>
      </c>
      <c r="D128" s="24">
        <v>1</v>
      </c>
    </row>
    <row r="130" spans="1:7">
      <c r="A130" s="4" t="s">
        <v>398</v>
      </c>
      <c r="G130" s="133" t="s">
        <v>399</v>
      </c>
    </row>
    <row r="132" spans="1:7">
      <c r="A132" s="7"/>
      <c r="B132" s="8" t="s">
        <v>186</v>
      </c>
      <c r="C132" s="8" t="s">
        <v>187</v>
      </c>
      <c r="D132" s="9" t="s">
        <v>188</v>
      </c>
    </row>
    <row r="133" spans="1:7">
      <c r="A133" s="10" t="s">
        <v>183</v>
      </c>
      <c r="B133" s="21">
        <f t="shared" ref="B133:D135" si="3">B77+B126</f>
        <v>1.3434343434343436</v>
      </c>
      <c r="C133" s="21">
        <f t="shared" si="3"/>
        <v>0.2074074074074074</v>
      </c>
      <c r="D133" s="22">
        <f t="shared" si="3"/>
        <v>0</v>
      </c>
    </row>
    <row r="134" spans="1:7">
      <c r="A134" s="10" t="s">
        <v>184</v>
      </c>
      <c r="B134" s="21">
        <f t="shared" si="3"/>
        <v>0</v>
      </c>
      <c r="C134" s="21">
        <f t="shared" si="3"/>
        <v>0.76666666666666661</v>
      </c>
      <c r="D134" s="22">
        <f t="shared" si="3"/>
        <v>0</v>
      </c>
    </row>
    <row r="135" spans="1:7">
      <c r="A135" s="12" t="s">
        <v>185</v>
      </c>
      <c r="B135" s="23">
        <f t="shared" si="3"/>
        <v>-0.34343434343434348</v>
      </c>
      <c r="C135" s="23">
        <f t="shared" si="3"/>
        <v>2.5925925925925936E-2</v>
      </c>
      <c r="D135" s="24">
        <f t="shared" si="3"/>
        <v>1</v>
      </c>
    </row>
    <row r="137" spans="1:7">
      <c r="A137" s="4" t="s">
        <v>400</v>
      </c>
      <c r="G137" t="s">
        <v>401</v>
      </c>
    </row>
    <row r="139" spans="1:7">
      <c r="A139" s="7"/>
      <c r="B139" s="8" t="s">
        <v>186</v>
      </c>
      <c r="C139" s="8" t="s">
        <v>187</v>
      </c>
      <c r="D139" s="9" t="s">
        <v>188</v>
      </c>
    </row>
    <row r="140" spans="1:7">
      <c r="A140" s="10" t="s">
        <v>186</v>
      </c>
      <c r="B140" s="25">
        <f t="array" ref="B140:D143">MMULT(coef!B57:D60,B133:D135)</f>
        <v>5.6167737985919813E-2</v>
      </c>
      <c r="C140" s="25">
        <v>0.21046576879910212</v>
      </c>
      <c r="D140" s="26">
        <v>2.2727272727272728E-2</v>
      </c>
    </row>
    <row r="141" spans="1:7">
      <c r="A141" s="10" t="s">
        <v>187</v>
      </c>
      <c r="B141" s="25">
        <v>0.22467095194367925</v>
      </c>
      <c r="C141" s="25">
        <v>0.24186307519640851</v>
      </c>
      <c r="D141" s="26">
        <v>9.0909090909090912E-2</v>
      </c>
    </row>
    <row r="142" spans="1:7">
      <c r="A142" s="10" t="s">
        <v>188</v>
      </c>
      <c r="B142" s="25">
        <v>3.4282216100397944E-2</v>
      </c>
      <c r="C142" s="25">
        <v>0.12682379349046013</v>
      </c>
      <c r="D142" s="26">
        <v>0.27272727272727271</v>
      </c>
    </row>
    <row r="143" spans="1:7">
      <c r="A143" s="12" t="s">
        <v>402</v>
      </c>
      <c r="B143" s="27">
        <v>0.68487909397000335</v>
      </c>
      <c r="C143" s="27">
        <v>0.42084736251402921</v>
      </c>
      <c r="D143" s="28">
        <v>0.61363636363636365</v>
      </c>
    </row>
    <row r="145" spans="1:7">
      <c r="A145" s="4" t="s">
        <v>403</v>
      </c>
      <c r="G145" t="s">
        <v>404</v>
      </c>
    </row>
    <row r="147" spans="1:7">
      <c r="A147" s="7"/>
      <c r="B147" s="8" t="s">
        <v>186</v>
      </c>
      <c r="C147" s="8" t="s">
        <v>187</v>
      </c>
      <c r="D147" s="9" t="s">
        <v>188</v>
      </c>
    </row>
    <row r="148" spans="1:7">
      <c r="A148" s="10" t="s">
        <v>186</v>
      </c>
      <c r="B148" s="21">
        <f>1-B140</f>
        <v>0.94383226201408021</v>
      </c>
      <c r="C148" s="21">
        <f>-C140</f>
        <v>-0.21046576879910212</v>
      </c>
      <c r="D148" s="22">
        <f>-D140</f>
        <v>-2.2727272727272728E-2</v>
      </c>
    </row>
    <row r="149" spans="1:7">
      <c r="A149" s="10" t="s">
        <v>187</v>
      </c>
      <c r="B149" s="21">
        <f>-B141</f>
        <v>-0.22467095194367925</v>
      </c>
      <c r="C149" s="21">
        <f>1-C141</f>
        <v>0.75813692480359152</v>
      </c>
      <c r="D149" s="22">
        <f>-D141</f>
        <v>-9.0909090909090912E-2</v>
      </c>
    </row>
    <row r="150" spans="1:7">
      <c r="A150" s="12" t="s">
        <v>188</v>
      </c>
      <c r="B150" s="23">
        <f>-B142</f>
        <v>-3.4282216100397944E-2</v>
      </c>
      <c r="C150" s="23">
        <f>-C142</f>
        <v>-0.12682379349046013</v>
      </c>
      <c r="D150" s="24">
        <f>1-D142</f>
        <v>0.72727272727272729</v>
      </c>
    </row>
    <row r="152" spans="1:7">
      <c r="A152" s="4" t="s">
        <v>405</v>
      </c>
      <c r="G152" t="s">
        <v>406</v>
      </c>
    </row>
    <row r="154" spans="1:7">
      <c r="A154" s="7"/>
      <c r="B154" s="8" t="s">
        <v>186</v>
      </c>
      <c r="C154" s="8" t="s">
        <v>187</v>
      </c>
      <c r="D154" s="9" t="s">
        <v>188</v>
      </c>
    </row>
    <row r="155" spans="1:7">
      <c r="A155" s="10" t="s">
        <v>186</v>
      </c>
      <c r="B155" s="21">
        <f t="array" ref="B155:D157">MINVERSE(B148:D150)</f>
        <v>1.1407442542365571</v>
      </c>
      <c r="C155" s="21">
        <v>0.3295351645034712</v>
      </c>
      <c r="D155" s="22">
        <v>7.6840153507826303E-2</v>
      </c>
    </row>
    <row r="156" spans="1:7">
      <c r="A156" s="10" t="s">
        <v>187</v>
      </c>
      <c r="B156" s="21">
        <v>0.3518606355913933</v>
      </c>
      <c r="C156" s="21">
        <v>1.448837911258678</v>
      </c>
      <c r="D156" s="22">
        <v>0.19210038376956576</v>
      </c>
    </row>
    <row r="157" spans="1:7">
      <c r="A157" s="12" t="s">
        <v>188</v>
      </c>
      <c r="B157" s="23">
        <v>0.11513086973394855</v>
      </c>
      <c r="C157" s="23">
        <v>0.26818593419861148</v>
      </c>
      <c r="D157" s="24">
        <v>1.4121210814540122</v>
      </c>
    </row>
    <row r="159" spans="1:7">
      <c r="A159" s="4" t="s">
        <v>407</v>
      </c>
      <c r="G159" t="s">
        <v>408</v>
      </c>
    </row>
    <row r="161" spans="1:7">
      <c r="A161" s="7"/>
      <c r="B161" s="9" t="s">
        <v>86</v>
      </c>
      <c r="G161" t="s">
        <v>178</v>
      </c>
    </row>
    <row r="162" spans="1:7">
      <c r="A162" s="10" t="s">
        <v>186</v>
      </c>
      <c r="B162" s="31">
        <f>coef!B33</f>
        <v>35</v>
      </c>
    </row>
    <row r="163" spans="1:7">
      <c r="A163" s="10" t="s">
        <v>187</v>
      </c>
      <c r="B163" s="31">
        <f>coef!B34</f>
        <v>180</v>
      </c>
    </row>
    <row r="164" spans="1:7">
      <c r="A164" s="12" t="s">
        <v>188</v>
      </c>
      <c r="B164" s="32">
        <f>coef!B35</f>
        <v>140</v>
      </c>
    </row>
    <row r="166" spans="1:7">
      <c r="A166" s="4" t="s">
        <v>409</v>
      </c>
      <c r="G166" t="s">
        <v>410</v>
      </c>
    </row>
    <row r="168" spans="1:7">
      <c r="A168" s="7"/>
      <c r="B168" s="9" t="s">
        <v>87</v>
      </c>
    </row>
    <row r="169" spans="1:7">
      <c r="A169" s="10" t="s">
        <v>186</v>
      </c>
      <c r="B169" s="31">
        <f t="array" ref="B169:B171">MMULT(B155:D157,B162:B164)</f>
        <v>110</v>
      </c>
    </row>
    <row r="170" spans="1:7">
      <c r="A170" s="10" t="s">
        <v>187</v>
      </c>
      <c r="B170" s="31">
        <v>300.00000000000006</v>
      </c>
    </row>
    <row r="171" spans="1:7">
      <c r="A171" s="12" t="s">
        <v>188</v>
      </c>
      <c r="B171" s="32">
        <v>249.99999999999997</v>
      </c>
    </row>
    <row r="173" spans="1:7">
      <c r="A173" s="4" t="s">
        <v>411</v>
      </c>
      <c r="G173" t="s">
        <v>379</v>
      </c>
    </row>
    <row r="175" spans="1:7">
      <c r="A175" s="7"/>
      <c r="B175" s="8" t="s">
        <v>186</v>
      </c>
      <c r="C175" s="8" t="s">
        <v>187</v>
      </c>
      <c r="D175" s="9" t="s">
        <v>188</v>
      </c>
    </row>
    <row r="176" spans="1:7">
      <c r="A176" s="10" t="s">
        <v>186</v>
      </c>
      <c r="B176" s="37">
        <f>B169</f>
        <v>110</v>
      </c>
      <c r="C176" s="37">
        <v>0</v>
      </c>
      <c r="D176" s="31">
        <v>0</v>
      </c>
    </row>
    <row r="177" spans="1:7">
      <c r="A177" s="10" t="s">
        <v>187</v>
      </c>
      <c r="B177" s="37">
        <v>0</v>
      </c>
      <c r="C177" s="37">
        <f>B170</f>
        <v>300.00000000000006</v>
      </c>
      <c r="D177" s="31">
        <v>0</v>
      </c>
    </row>
    <row r="178" spans="1:7">
      <c r="A178" s="12" t="s">
        <v>188</v>
      </c>
      <c r="B178" s="44">
        <v>0</v>
      </c>
      <c r="C178" s="44">
        <v>0</v>
      </c>
      <c r="D178" s="32">
        <f>B171</f>
        <v>249.99999999999997</v>
      </c>
    </row>
    <row r="180" spans="1:7">
      <c r="A180" s="4" t="s">
        <v>412</v>
      </c>
    </row>
    <row r="182" spans="1:7">
      <c r="A182" s="7"/>
      <c r="B182" s="8" t="s">
        <v>186</v>
      </c>
      <c r="C182" s="8" t="s">
        <v>187</v>
      </c>
      <c r="D182" s="9" t="s">
        <v>188</v>
      </c>
      <c r="G182" s="39" t="s">
        <v>413</v>
      </c>
    </row>
    <row r="183" spans="1:7">
      <c r="A183" s="10" t="s">
        <v>186</v>
      </c>
      <c r="B183" s="33">
        <f t="array" ref="B183:D186">MMULT(B140:D143,B176:D178)</f>
        <v>6.1784511784511791</v>
      </c>
      <c r="C183" s="33">
        <v>63.139730639730644</v>
      </c>
      <c r="D183" s="34">
        <v>5.6818181818181817</v>
      </c>
    </row>
    <row r="184" spans="1:7">
      <c r="A184" s="10" t="s">
        <v>187</v>
      </c>
      <c r="B184" s="33">
        <v>24.713804713804716</v>
      </c>
      <c r="C184" s="33">
        <v>72.558922558922561</v>
      </c>
      <c r="D184" s="34">
        <v>22.727272727272727</v>
      </c>
    </row>
    <row r="185" spans="1:7">
      <c r="A185" s="10" t="s">
        <v>188</v>
      </c>
      <c r="B185" s="33">
        <v>3.7710437710437739</v>
      </c>
      <c r="C185" s="33">
        <v>38.047138047138048</v>
      </c>
      <c r="D185" s="34">
        <v>68.181818181818173</v>
      </c>
    </row>
    <row r="186" spans="1:7">
      <c r="A186" s="12" t="s">
        <v>90</v>
      </c>
      <c r="B186" s="35">
        <v>75.336700336700375</v>
      </c>
      <c r="C186" s="35">
        <v>126.25420875420879</v>
      </c>
      <c r="D186" s="36">
        <v>153.40909090909091</v>
      </c>
    </row>
    <row r="188" spans="1:7">
      <c r="A188" s="4" t="s">
        <v>365</v>
      </c>
    </row>
    <row r="190" spans="1:7">
      <c r="A190" s="7"/>
      <c r="B190" s="8" t="s">
        <v>186</v>
      </c>
      <c r="C190" s="8" t="s">
        <v>187</v>
      </c>
      <c r="D190" s="8" t="s">
        <v>188</v>
      </c>
      <c r="E190" s="8" t="s">
        <v>86</v>
      </c>
      <c r="F190" s="9" t="s">
        <v>87</v>
      </c>
    </row>
    <row r="191" spans="1:7">
      <c r="A191" s="10" t="s">
        <v>186</v>
      </c>
      <c r="B191" s="38">
        <f t="shared" ref="B191:D192" si="4">B183</f>
        <v>6.1784511784511791</v>
      </c>
      <c r="C191" s="37">
        <f t="shared" si="4"/>
        <v>63.139730639730644</v>
      </c>
      <c r="D191" s="38">
        <f t="shared" si="4"/>
        <v>5.6818181818181817</v>
      </c>
      <c r="E191" s="33">
        <f>B162</f>
        <v>35</v>
      </c>
      <c r="F191" s="34">
        <f>SUM(B191:E191)</f>
        <v>110.00000000000001</v>
      </c>
    </row>
    <row r="192" spans="1:7">
      <c r="A192" s="10" t="s">
        <v>187</v>
      </c>
      <c r="B192" s="37">
        <f t="shared" si="4"/>
        <v>24.713804713804716</v>
      </c>
      <c r="C192" s="37">
        <f t="shared" si="4"/>
        <v>72.558922558922561</v>
      </c>
      <c r="D192" s="37">
        <f t="shared" si="4"/>
        <v>22.727272727272727</v>
      </c>
      <c r="E192" s="33">
        <f>B163</f>
        <v>180</v>
      </c>
      <c r="F192" s="34">
        <f>SUM(B192:E192)</f>
        <v>300</v>
      </c>
    </row>
    <row r="193" spans="1:6">
      <c r="A193" s="10" t="s">
        <v>188</v>
      </c>
      <c r="B193" s="38">
        <f t="shared" ref="B193:D194" si="5">B185</f>
        <v>3.7710437710437739</v>
      </c>
      <c r="C193" s="37">
        <f t="shared" si="5"/>
        <v>38.047138047138048</v>
      </c>
      <c r="D193" s="37">
        <f t="shared" si="5"/>
        <v>68.181818181818173</v>
      </c>
      <c r="E193" s="33">
        <f>B164</f>
        <v>140</v>
      </c>
      <c r="F193" s="34">
        <f>SUM(B193:E193)</f>
        <v>250</v>
      </c>
    </row>
    <row r="194" spans="1:6">
      <c r="A194" s="10" t="s">
        <v>90</v>
      </c>
      <c r="B194" s="37">
        <f t="shared" si="5"/>
        <v>75.336700336700375</v>
      </c>
      <c r="C194" s="37">
        <f t="shared" si="5"/>
        <v>126.25420875420879</v>
      </c>
      <c r="D194" s="37">
        <f t="shared" si="5"/>
        <v>153.40909090909091</v>
      </c>
      <c r="E194" s="33">
        <f>B165</f>
        <v>0</v>
      </c>
      <c r="F194" s="34">
        <f>SUM(B194:E194)</f>
        <v>355.00000000000011</v>
      </c>
    </row>
    <row r="195" spans="1:6">
      <c r="A195" s="12" t="s">
        <v>189</v>
      </c>
      <c r="B195" s="35">
        <f>SUM(B191:B194)</f>
        <v>110.00000000000004</v>
      </c>
      <c r="C195" s="35">
        <f>SUM(C191:C194)</f>
        <v>300.00000000000006</v>
      </c>
      <c r="D195" s="35">
        <f>SUM(D191:D194)</f>
        <v>250</v>
      </c>
      <c r="E195" s="35">
        <f>SUM(E191:E194)</f>
        <v>355</v>
      </c>
      <c r="F195" s="36">
        <f>SUM(B195:E195)</f>
        <v>1015.0000000000001</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rowBreaks count="2" manualBreakCount="2">
    <brk id="80" max="9" man="1"/>
    <brk id="15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4"/>
  <sheetViews>
    <sheetView zoomScale="75" workbookViewId="0">
      <selection activeCell="C55" sqref="C55"/>
    </sheetView>
  </sheetViews>
  <sheetFormatPr defaultColWidth="11.42578125" defaultRowHeight="12.75"/>
  <sheetData>
    <row r="1" spans="1:1">
      <c r="A1" s="4" t="s">
        <v>180</v>
      </c>
    </row>
    <row r="3" spans="1:1">
      <c r="A3" t="s">
        <v>414</v>
      </c>
    </row>
    <row r="4" spans="1:1">
      <c r="A4" t="s">
        <v>415</v>
      </c>
    </row>
  </sheetData>
  <phoneticPr fontId="0" type="noConversion"/>
  <pageMargins left="0.78740157480314965" right="0.78740157480314965" top="0.78740157480314965" bottom="0.78740157480314965" header="0.51181102362204722" footer="0.51181102362204722"/>
  <pageSetup paperSize="9" scale="70" orientation="portrait" r:id="rId1"/>
  <headerFooter alignWithMargins="0">
    <oddHeader>&amp;LJoerg Beutel&amp;CTransformation of supply and use tables&amp;R&amp;P</oddHeader>
    <oddFooter>&amp;L&amp;D&amp;C&amp;F&amp;R&amp;A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443"/>
  <sheetViews>
    <sheetView workbookViewId="0">
      <selection activeCell="C55" sqref="C55"/>
    </sheetView>
  </sheetViews>
  <sheetFormatPr defaultColWidth="11.42578125" defaultRowHeight="12.75"/>
  <sheetData>
    <row r="1" spans="1:1">
      <c r="A1" t="s">
        <v>416</v>
      </c>
    </row>
    <row r="2" spans="1:1">
      <c r="A2" t="s">
        <v>417</v>
      </c>
    </row>
    <row r="3" spans="1:1">
      <c r="A3" t="s">
        <v>418</v>
      </c>
    </row>
    <row r="4" spans="1:1">
      <c r="A4" t="s">
        <v>419</v>
      </c>
    </row>
    <row r="5" spans="1:1">
      <c r="A5" t="s">
        <v>420</v>
      </c>
    </row>
    <row r="6" spans="1:1">
      <c r="A6" t="s">
        <v>421</v>
      </c>
    </row>
    <row r="7" spans="1:1">
      <c r="A7" t="s">
        <v>422</v>
      </c>
    </row>
    <row r="8" spans="1:1">
      <c r="A8" t="s">
        <v>423</v>
      </c>
    </row>
    <row r="9" spans="1:1">
      <c r="A9" t="s">
        <v>417</v>
      </c>
    </row>
    <row r="11" spans="1:1">
      <c r="A11" t="s">
        <v>424</v>
      </c>
    </row>
    <row r="12" spans="1:1">
      <c r="A12" t="s">
        <v>425</v>
      </c>
    </row>
    <row r="14" spans="1:1">
      <c r="A14" t="s">
        <v>426</v>
      </c>
    </row>
    <row r="15" spans="1:1">
      <c r="A15" t="s">
        <v>427</v>
      </c>
    </row>
    <row r="16" spans="1:1">
      <c r="A16" t="s">
        <v>428</v>
      </c>
    </row>
    <row r="17" spans="1:1">
      <c r="A17" t="s">
        <v>429</v>
      </c>
    </row>
    <row r="18" spans="1:1">
      <c r="A18" t="s">
        <v>430</v>
      </c>
    </row>
    <row r="19" spans="1:1">
      <c r="A19" t="s">
        <v>431</v>
      </c>
    </row>
    <row r="20" spans="1:1">
      <c r="A20" t="s">
        <v>432</v>
      </c>
    </row>
    <row r="21" spans="1:1">
      <c r="A21" t="s">
        <v>433</v>
      </c>
    </row>
    <row r="24" spans="1:1">
      <c r="A24" t="s">
        <v>434</v>
      </c>
    </row>
    <row r="25" spans="1:1">
      <c r="A25" t="s">
        <v>435</v>
      </c>
    </row>
    <row r="27" spans="1:1">
      <c r="A27" t="s">
        <v>436</v>
      </c>
    </row>
    <row r="28" spans="1:1">
      <c r="A28" t="s">
        <v>437</v>
      </c>
    </row>
    <row r="29" spans="1:1">
      <c r="A29" t="s">
        <v>438</v>
      </c>
    </row>
    <row r="30" spans="1:1">
      <c r="A30" t="s">
        <v>439</v>
      </c>
    </row>
    <row r="31" spans="1:1">
      <c r="A31" t="s">
        <v>440</v>
      </c>
    </row>
    <row r="32" spans="1:1">
      <c r="A32" t="s">
        <v>441</v>
      </c>
    </row>
    <row r="34" spans="1:1">
      <c r="A34" t="s">
        <v>442</v>
      </c>
    </row>
    <row r="35" spans="1:1">
      <c r="A35" t="s">
        <v>443</v>
      </c>
    </row>
    <row r="36" spans="1:1">
      <c r="A36" t="s">
        <v>442</v>
      </c>
    </row>
    <row r="38" spans="1:1">
      <c r="A38" t="s">
        <v>444</v>
      </c>
    </row>
    <row r="39" spans="1:1">
      <c r="A39" t="s">
        <v>445</v>
      </c>
    </row>
    <row r="40" spans="1:1">
      <c r="A40" t="s">
        <v>446</v>
      </c>
    </row>
    <row r="41" spans="1:1">
      <c r="A41" t="s">
        <v>447</v>
      </c>
    </row>
    <row r="42" spans="1:1">
      <c r="A42" t="s">
        <v>448</v>
      </c>
    </row>
    <row r="43" spans="1:1">
      <c r="A43" t="s">
        <v>449</v>
      </c>
    </row>
    <row r="45" spans="1:1">
      <c r="A45" t="s">
        <v>450</v>
      </c>
    </row>
    <row r="46" spans="1:1">
      <c r="A46" t="s">
        <v>445</v>
      </c>
    </row>
    <row r="47" spans="1:1">
      <c r="A47" t="s">
        <v>446</v>
      </c>
    </row>
    <row r="48" spans="1:1">
      <c r="A48" t="s">
        <v>451</v>
      </c>
    </row>
    <row r="49" spans="1:1">
      <c r="A49" t="s">
        <v>452</v>
      </c>
    </row>
    <row r="50" spans="1:1">
      <c r="A50" t="s">
        <v>453</v>
      </c>
    </row>
    <row r="52" spans="1:1">
      <c r="A52" t="s">
        <v>454</v>
      </c>
    </row>
    <row r="53" spans="1:1">
      <c r="A53" t="s">
        <v>455</v>
      </c>
    </row>
    <row r="54" spans="1:1">
      <c r="A54" t="s">
        <v>446</v>
      </c>
    </row>
    <row r="55" spans="1:1">
      <c r="A55" t="s">
        <v>456</v>
      </c>
    </row>
    <row r="56" spans="1:1">
      <c r="A56" t="s">
        <v>457</v>
      </c>
    </row>
    <row r="57" spans="1:1">
      <c r="A57" t="s">
        <v>458</v>
      </c>
    </row>
    <row r="58" spans="1:1">
      <c r="A58" t="s">
        <v>459</v>
      </c>
    </row>
    <row r="60" spans="1:1">
      <c r="A60" t="s">
        <v>460</v>
      </c>
    </row>
    <row r="62" spans="1:1">
      <c r="A62" t="s">
        <v>461</v>
      </c>
    </row>
    <row r="63" spans="1:1">
      <c r="A63" t="s">
        <v>462</v>
      </c>
    </row>
    <row r="64" spans="1:1">
      <c r="A64" t="s">
        <v>461</v>
      </c>
    </row>
    <row r="66" spans="1:1">
      <c r="A66" t="s">
        <v>463</v>
      </c>
    </row>
    <row r="67" spans="1:1">
      <c r="A67" t="s">
        <v>464</v>
      </c>
    </row>
    <row r="68" spans="1:1">
      <c r="A68" t="s">
        <v>465</v>
      </c>
    </row>
    <row r="70" spans="1:1">
      <c r="A70" t="s">
        <v>442</v>
      </c>
    </row>
    <row r="71" spans="1:1">
      <c r="A71" t="s">
        <v>466</v>
      </c>
    </row>
    <row r="72" spans="1:1">
      <c r="A72" t="s">
        <v>442</v>
      </c>
    </row>
    <row r="74" spans="1:1">
      <c r="A74" t="s">
        <v>467</v>
      </c>
    </row>
    <row r="76" spans="1:1">
      <c r="A76" t="s">
        <v>468</v>
      </c>
    </row>
    <row r="77" spans="1:1">
      <c r="A77" t="s">
        <v>469</v>
      </c>
    </row>
    <row r="79" spans="1:1">
      <c r="A79" t="s">
        <v>470</v>
      </c>
    </row>
    <row r="80" spans="1:1">
      <c r="A80" t="s">
        <v>471</v>
      </c>
    </row>
    <row r="83" spans="1:1">
      <c r="A83" t="s">
        <v>472</v>
      </c>
    </row>
    <row r="84" spans="1:1">
      <c r="A84" t="s">
        <v>473</v>
      </c>
    </row>
    <row r="85" spans="1:1">
      <c r="A85" t="s">
        <v>474</v>
      </c>
    </row>
    <row r="86" spans="1:1">
      <c r="A86" t="s">
        <v>475</v>
      </c>
    </row>
    <row r="88" spans="1:1">
      <c r="A88" t="s">
        <v>476</v>
      </c>
    </row>
    <row r="89" spans="1:1">
      <c r="A89" t="s">
        <v>477</v>
      </c>
    </row>
    <row r="90" spans="1:1">
      <c r="A90" t="s">
        <v>478</v>
      </c>
    </row>
    <row r="91" spans="1:1">
      <c r="A91" t="s">
        <v>479</v>
      </c>
    </row>
    <row r="93" spans="1:1">
      <c r="A93" t="s">
        <v>480</v>
      </c>
    </row>
    <row r="94" spans="1:1">
      <c r="A94" t="s">
        <v>481</v>
      </c>
    </row>
    <row r="95" spans="1:1">
      <c r="A95" t="s">
        <v>482</v>
      </c>
    </row>
    <row r="96" spans="1:1">
      <c r="A96" t="s">
        <v>483</v>
      </c>
    </row>
    <row r="97" spans="1:1">
      <c r="A97" t="s">
        <v>484</v>
      </c>
    </row>
    <row r="98" spans="1:1">
      <c r="A98" t="s">
        <v>485</v>
      </c>
    </row>
    <row r="99" spans="1:1">
      <c r="A99" t="s">
        <v>486</v>
      </c>
    </row>
    <row r="101" spans="1:1">
      <c r="A101" t="s">
        <v>487</v>
      </c>
    </row>
    <row r="102" spans="1:1">
      <c r="A102" t="s">
        <v>488</v>
      </c>
    </row>
    <row r="104" spans="1:1">
      <c r="A104" t="s">
        <v>489</v>
      </c>
    </row>
    <row r="105" spans="1:1">
      <c r="A105" t="s">
        <v>490</v>
      </c>
    </row>
    <row r="106" spans="1:1">
      <c r="A106" t="s">
        <v>491</v>
      </c>
    </row>
    <row r="107" spans="1:1">
      <c r="A107" t="s">
        <v>492</v>
      </c>
    </row>
    <row r="109" spans="1:1">
      <c r="A109" t="s">
        <v>493</v>
      </c>
    </row>
    <row r="110" spans="1:1">
      <c r="A110" t="s">
        <v>494</v>
      </c>
    </row>
    <row r="112" spans="1:1">
      <c r="A112" t="s">
        <v>495</v>
      </c>
    </row>
    <row r="113" spans="1:1">
      <c r="A113" t="s">
        <v>496</v>
      </c>
    </row>
    <row r="115" spans="1:1">
      <c r="A115" t="s">
        <v>497</v>
      </c>
    </row>
    <row r="116" spans="1:1">
      <c r="A116" t="s">
        <v>498</v>
      </c>
    </row>
    <row r="117" spans="1:1">
      <c r="A117" t="s">
        <v>499</v>
      </c>
    </row>
    <row r="118" spans="1:1">
      <c r="A118" t="s">
        <v>500</v>
      </c>
    </row>
    <row r="120" spans="1:1">
      <c r="A120" t="s">
        <v>501</v>
      </c>
    </row>
    <row r="121" spans="1:1">
      <c r="A121" t="s">
        <v>502</v>
      </c>
    </row>
    <row r="122" spans="1:1">
      <c r="A122" t="s">
        <v>503</v>
      </c>
    </row>
    <row r="123" spans="1:1">
      <c r="A123" t="s">
        <v>504</v>
      </c>
    </row>
    <row r="125" spans="1:1">
      <c r="A125" t="s">
        <v>505</v>
      </c>
    </row>
    <row r="126" spans="1:1">
      <c r="A126" t="s">
        <v>506</v>
      </c>
    </row>
    <row r="127" spans="1:1">
      <c r="A127" t="s">
        <v>507</v>
      </c>
    </row>
    <row r="128" spans="1:1">
      <c r="A128" t="s">
        <v>508</v>
      </c>
    </row>
    <row r="129" spans="1:1">
      <c r="A129" t="s">
        <v>509</v>
      </c>
    </row>
    <row r="131" spans="1:1">
      <c r="A131" t="s">
        <v>510</v>
      </c>
    </row>
    <row r="132" spans="1:1">
      <c r="A132" t="s">
        <v>511</v>
      </c>
    </row>
    <row r="134" spans="1:1">
      <c r="A134" t="s">
        <v>512</v>
      </c>
    </row>
    <row r="135" spans="1:1">
      <c r="A135" t="s">
        <v>513</v>
      </c>
    </row>
    <row r="137" spans="1:1">
      <c r="A137" t="s">
        <v>442</v>
      </c>
    </row>
    <row r="138" spans="1:1">
      <c r="A138" t="s">
        <v>514</v>
      </c>
    </row>
    <row r="139" spans="1:1">
      <c r="A139" t="s">
        <v>442</v>
      </c>
    </row>
    <row r="141" spans="1:1">
      <c r="A141" t="s">
        <v>515</v>
      </c>
    </row>
    <row r="143" spans="1:1">
      <c r="A143" t="s">
        <v>516</v>
      </c>
    </row>
    <row r="144" spans="1:1">
      <c r="A144" t="s">
        <v>517</v>
      </c>
    </row>
    <row r="145" spans="1:1">
      <c r="A145" t="s">
        <v>518</v>
      </c>
    </row>
    <row r="146" spans="1:1">
      <c r="A146" t="s">
        <v>519</v>
      </c>
    </row>
    <row r="147" spans="1:1">
      <c r="A147" t="s">
        <v>520</v>
      </c>
    </row>
    <row r="149" spans="1:1">
      <c r="A149" t="s">
        <v>521</v>
      </c>
    </row>
    <row r="150" spans="1:1">
      <c r="A150" t="s">
        <v>522</v>
      </c>
    </row>
    <row r="151" spans="1:1">
      <c r="A151" t="s">
        <v>523</v>
      </c>
    </row>
    <row r="153" spans="1:1">
      <c r="A153" t="s">
        <v>524</v>
      </c>
    </row>
    <row r="154" spans="1:1">
      <c r="A154" t="s">
        <v>525</v>
      </c>
    </row>
    <row r="155" spans="1:1">
      <c r="A155" t="s">
        <v>526</v>
      </c>
    </row>
    <row r="156" spans="1:1">
      <c r="A156" t="s">
        <v>527</v>
      </c>
    </row>
    <row r="158" spans="1:1">
      <c r="A158" t="s">
        <v>528</v>
      </c>
    </row>
    <row r="159" spans="1:1">
      <c r="A159" t="s">
        <v>529</v>
      </c>
    </row>
    <row r="160" spans="1:1">
      <c r="A160" t="s">
        <v>530</v>
      </c>
    </row>
    <row r="161" spans="1:1">
      <c r="A161" t="s">
        <v>531</v>
      </c>
    </row>
    <row r="163" spans="1:1">
      <c r="A163" t="s">
        <v>532</v>
      </c>
    </row>
    <row r="164" spans="1:1">
      <c r="A164" t="s">
        <v>533</v>
      </c>
    </row>
    <row r="165" spans="1:1">
      <c r="A165" t="s">
        <v>534</v>
      </c>
    </row>
    <row r="166" spans="1:1">
      <c r="A166" t="s">
        <v>535</v>
      </c>
    </row>
    <row r="169" spans="1:1">
      <c r="A169" t="s">
        <v>416</v>
      </c>
    </row>
    <row r="170" spans="1:1">
      <c r="A170" t="s">
        <v>536</v>
      </c>
    </row>
    <row r="172" spans="1:1">
      <c r="A172" t="s">
        <v>537</v>
      </c>
    </row>
    <row r="173" spans="1:1">
      <c r="A173" t="s">
        <v>538</v>
      </c>
    </row>
    <row r="174" spans="1:1">
      <c r="A174" t="s">
        <v>539</v>
      </c>
    </row>
    <row r="176" spans="1:1">
      <c r="A176" t="s">
        <v>540</v>
      </c>
    </row>
    <row r="177" spans="1:1">
      <c r="A177" t="s">
        <v>541</v>
      </c>
    </row>
    <row r="178" spans="1:1">
      <c r="A178" t="s">
        <v>542</v>
      </c>
    </row>
    <row r="179" spans="1:1">
      <c r="A179" t="s">
        <v>435</v>
      </c>
    </row>
    <row r="181" spans="1:1">
      <c r="A181" t="s">
        <v>543</v>
      </c>
    </row>
    <row r="182" spans="1:1">
      <c r="A182" t="s">
        <v>544</v>
      </c>
    </row>
    <row r="184" spans="1:1">
      <c r="A184" t="s">
        <v>545</v>
      </c>
    </row>
    <row r="185" spans="1:1">
      <c r="A185" t="s">
        <v>546</v>
      </c>
    </row>
    <row r="186" spans="1:1">
      <c r="A186" t="s">
        <v>547</v>
      </c>
    </row>
    <row r="187" spans="1:1">
      <c r="A187" t="s">
        <v>548</v>
      </c>
    </row>
    <row r="188" spans="1:1">
      <c r="A188" t="s">
        <v>549</v>
      </c>
    </row>
    <row r="189" spans="1:1">
      <c r="A189" t="s">
        <v>550</v>
      </c>
    </row>
    <row r="190" spans="1:1">
      <c r="A190" t="s">
        <v>551</v>
      </c>
    </row>
    <row r="191" spans="1:1">
      <c r="A191" t="s">
        <v>552</v>
      </c>
    </row>
    <row r="192" spans="1:1">
      <c r="A192" t="s">
        <v>553</v>
      </c>
    </row>
    <row r="193" spans="1:1">
      <c r="A193" t="s">
        <v>554</v>
      </c>
    </row>
    <row r="195" spans="1:1">
      <c r="A195" t="s">
        <v>555</v>
      </c>
    </row>
    <row r="196" spans="1:1">
      <c r="A196" t="s">
        <v>556</v>
      </c>
    </row>
    <row r="198" spans="1:1">
      <c r="A198" t="s">
        <v>557</v>
      </c>
    </row>
    <row r="199" spans="1:1">
      <c r="A199" t="s">
        <v>558</v>
      </c>
    </row>
    <row r="200" spans="1:1">
      <c r="A200" t="s">
        <v>559</v>
      </c>
    </row>
    <row r="201" spans="1:1">
      <c r="A201" t="s">
        <v>560</v>
      </c>
    </row>
    <row r="202" spans="1:1">
      <c r="A202" t="s">
        <v>561</v>
      </c>
    </row>
    <row r="203" spans="1:1">
      <c r="A203" t="s">
        <v>562</v>
      </c>
    </row>
    <row r="204" spans="1:1">
      <c r="A204" t="s">
        <v>563</v>
      </c>
    </row>
    <row r="205" spans="1:1">
      <c r="A205" t="s">
        <v>564</v>
      </c>
    </row>
    <row r="206" spans="1:1">
      <c r="A206" t="s">
        <v>565</v>
      </c>
    </row>
    <row r="207" spans="1:1">
      <c r="A207" t="s">
        <v>566</v>
      </c>
    </row>
    <row r="208" spans="1:1">
      <c r="A208" t="s">
        <v>567</v>
      </c>
    </row>
    <row r="209" spans="1:1">
      <c r="A209" t="s">
        <v>559</v>
      </c>
    </row>
    <row r="210" spans="1:1">
      <c r="A210" t="s">
        <v>560</v>
      </c>
    </row>
    <row r="211" spans="1:1">
      <c r="A211" t="s">
        <v>561</v>
      </c>
    </row>
    <row r="212" spans="1:1">
      <c r="A212" t="s">
        <v>568</v>
      </c>
    </row>
    <row r="214" spans="1:1">
      <c r="A214" t="s">
        <v>569</v>
      </c>
    </row>
    <row r="215" spans="1:1">
      <c r="A215" t="s">
        <v>570</v>
      </c>
    </row>
    <row r="217" spans="1:1">
      <c r="A217" t="s">
        <v>571</v>
      </c>
    </row>
    <row r="218" spans="1:1">
      <c r="A218" t="s">
        <v>572</v>
      </c>
    </row>
    <row r="219" spans="1:1">
      <c r="A219" t="s">
        <v>573</v>
      </c>
    </row>
    <row r="220" spans="1:1">
      <c r="A220" t="s">
        <v>574</v>
      </c>
    </row>
    <row r="221" spans="1:1">
      <c r="A221" t="s">
        <v>575</v>
      </c>
    </row>
    <row r="222" spans="1:1">
      <c r="A222" t="s">
        <v>576</v>
      </c>
    </row>
    <row r="223" spans="1:1">
      <c r="A223" t="s">
        <v>577</v>
      </c>
    </row>
    <row r="224" spans="1:1">
      <c r="A224" t="s">
        <v>578</v>
      </c>
    </row>
    <row r="225" spans="1:1">
      <c r="A225" t="s">
        <v>579</v>
      </c>
    </row>
    <row r="226" spans="1:1">
      <c r="A226" t="s">
        <v>580</v>
      </c>
    </row>
    <row r="228" spans="1:1">
      <c r="A228" t="s">
        <v>557</v>
      </c>
    </row>
    <row r="229" spans="1:1">
      <c r="A229" t="s">
        <v>581</v>
      </c>
    </row>
    <row r="230" spans="1:1">
      <c r="A230" t="s">
        <v>582</v>
      </c>
    </row>
    <row r="231" spans="1:1">
      <c r="A231" t="s">
        <v>583</v>
      </c>
    </row>
    <row r="232" spans="1:1">
      <c r="A232" t="s">
        <v>584</v>
      </c>
    </row>
    <row r="233" spans="1:1">
      <c r="A233" t="s">
        <v>585</v>
      </c>
    </row>
    <row r="234" spans="1:1">
      <c r="A234" t="s">
        <v>586</v>
      </c>
    </row>
    <row r="235" spans="1:1">
      <c r="A235" t="s">
        <v>587</v>
      </c>
    </row>
    <row r="236" spans="1:1">
      <c r="A236" t="s">
        <v>588</v>
      </c>
    </row>
    <row r="237" spans="1:1">
      <c r="A237" t="s">
        <v>589</v>
      </c>
    </row>
    <row r="238" spans="1:1">
      <c r="A238" t="s">
        <v>590</v>
      </c>
    </row>
    <row r="239" spans="1:1">
      <c r="A239" t="s">
        <v>591</v>
      </c>
    </row>
    <row r="240" spans="1:1">
      <c r="A240" t="s">
        <v>592</v>
      </c>
    </row>
    <row r="241" spans="1:1">
      <c r="A241" t="s">
        <v>585</v>
      </c>
    </row>
    <row r="242" spans="1:1">
      <c r="A242" t="s">
        <v>593</v>
      </c>
    </row>
    <row r="243" spans="1:1">
      <c r="A243" t="s">
        <v>583</v>
      </c>
    </row>
    <row r="244" spans="1:1">
      <c r="A244" t="s">
        <v>584</v>
      </c>
    </row>
    <row r="245" spans="1:1">
      <c r="A245" t="s">
        <v>594</v>
      </c>
    </row>
    <row r="246" spans="1:1">
      <c r="A246" t="s">
        <v>595</v>
      </c>
    </row>
    <row r="248" spans="1:1">
      <c r="A248" t="s">
        <v>416</v>
      </c>
    </row>
    <row r="249" spans="1:1">
      <c r="A249" t="s">
        <v>596</v>
      </c>
    </row>
    <row r="251" spans="1:1">
      <c r="A251" t="s">
        <v>537</v>
      </c>
    </row>
    <row r="252" spans="1:1">
      <c r="A252" t="s">
        <v>538</v>
      </c>
    </row>
    <row r="253" spans="1:1">
      <c r="A253" t="s">
        <v>539</v>
      </c>
    </row>
    <row r="255" spans="1:1">
      <c r="A255" t="s">
        <v>540</v>
      </c>
    </row>
    <row r="256" spans="1:1">
      <c r="A256" t="s">
        <v>597</v>
      </c>
    </row>
    <row r="257" spans="1:1">
      <c r="A257" t="s">
        <v>598</v>
      </c>
    </row>
    <row r="258" spans="1:1">
      <c r="A258" t="s">
        <v>435</v>
      </c>
    </row>
    <row r="260" spans="1:1">
      <c r="A260" t="s">
        <v>543</v>
      </c>
    </row>
    <row r="261" spans="1:1">
      <c r="A261" t="s">
        <v>599</v>
      </c>
    </row>
    <row r="263" spans="1:1">
      <c r="A263" t="s">
        <v>600</v>
      </c>
    </row>
    <row r="264" spans="1:1">
      <c r="A264" t="s">
        <v>601</v>
      </c>
    </row>
    <row r="265" spans="1:1">
      <c r="A265" t="s">
        <v>518</v>
      </c>
    </row>
    <row r="266" spans="1:1">
      <c r="A266" t="s">
        <v>519</v>
      </c>
    </row>
    <row r="267" spans="1:1">
      <c r="A267" t="s">
        <v>520</v>
      </c>
    </row>
    <row r="269" spans="1:1">
      <c r="A269" t="s">
        <v>521</v>
      </c>
    </row>
    <row r="270" spans="1:1">
      <c r="A270" t="s">
        <v>522</v>
      </c>
    </row>
    <row r="271" spans="1:1">
      <c r="A271" t="s">
        <v>523</v>
      </c>
    </row>
    <row r="273" spans="1:1">
      <c r="A273" t="s">
        <v>602</v>
      </c>
    </row>
    <row r="274" spans="1:1">
      <c r="A274" t="s">
        <v>603</v>
      </c>
    </row>
    <row r="276" spans="1:1">
      <c r="A276" t="s">
        <v>604</v>
      </c>
    </row>
    <row r="277" spans="1:1">
      <c r="A277" t="s">
        <v>605</v>
      </c>
    </row>
    <row r="278" spans="1:1">
      <c r="A278" t="s">
        <v>549</v>
      </c>
    </row>
    <row r="279" spans="1:1">
      <c r="A279" t="s">
        <v>606</v>
      </c>
    </row>
    <row r="280" spans="1:1">
      <c r="A280" t="s">
        <v>607</v>
      </c>
    </row>
    <row r="281" spans="1:1">
      <c r="A281" t="s">
        <v>608</v>
      </c>
    </row>
    <row r="282" spans="1:1">
      <c r="A282" t="s">
        <v>609</v>
      </c>
    </row>
    <row r="283" spans="1:1">
      <c r="A283" t="s">
        <v>610</v>
      </c>
    </row>
    <row r="284" spans="1:1">
      <c r="A284" t="s">
        <v>611</v>
      </c>
    </row>
    <row r="285" spans="1:1">
      <c r="A285" t="s">
        <v>612</v>
      </c>
    </row>
    <row r="287" spans="1:1">
      <c r="A287" t="s">
        <v>557</v>
      </c>
    </row>
    <row r="288" spans="1:1">
      <c r="A288" t="s">
        <v>613</v>
      </c>
    </row>
    <row r="289" spans="1:1">
      <c r="A289" t="s">
        <v>614</v>
      </c>
    </row>
    <row r="290" spans="1:1">
      <c r="A290" t="s">
        <v>615</v>
      </c>
    </row>
    <row r="291" spans="1:1">
      <c r="A291" t="s">
        <v>616</v>
      </c>
    </row>
    <row r="292" spans="1:1">
      <c r="A292" t="s">
        <v>562</v>
      </c>
    </row>
    <row r="293" spans="1:1">
      <c r="A293" t="s">
        <v>563</v>
      </c>
    </row>
    <row r="294" spans="1:1">
      <c r="A294" t="s">
        <v>564</v>
      </c>
    </row>
    <row r="295" spans="1:1">
      <c r="A295" t="s">
        <v>565</v>
      </c>
    </row>
    <row r="296" spans="1:1">
      <c r="A296" t="s">
        <v>617</v>
      </c>
    </row>
    <row r="297" spans="1:1">
      <c r="A297" t="s">
        <v>618</v>
      </c>
    </row>
    <row r="298" spans="1:1">
      <c r="A298" t="s">
        <v>614</v>
      </c>
    </row>
    <row r="299" spans="1:1">
      <c r="A299" t="s">
        <v>615</v>
      </c>
    </row>
    <row r="300" spans="1:1">
      <c r="A300" t="s">
        <v>616</v>
      </c>
    </row>
    <row r="301" spans="1:1">
      <c r="A301" t="s">
        <v>619</v>
      </c>
    </row>
    <row r="302" spans="1:1">
      <c r="A302" t="s">
        <v>620</v>
      </c>
    </row>
    <row r="303" spans="1:1">
      <c r="A303" t="s">
        <v>621</v>
      </c>
    </row>
    <row r="305" spans="1:1">
      <c r="A305" t="s">
        <v>622</v>
      </c>
    </row>
    <row r="306" spans="1:1">
      <c r="A306" t="s">
        <v>623</v>
      </c>
    </row>
    <row r="307" spans="1:1">
      <c r="A307" t="s">
        <v>624</v>
      </c>
    </row>
    <row r="308" spans="1:1">
      <c r="A308" t="s">
        <v>625</v>
      </c>
    </row>
    <row r="309" spans="1:1">
      <c r="A309" t="s">
        <v>549</v>
      </c>
    </row>
    <row r="310" spans="1:1">
      <c r="A310" t="s">
        <v>626</v>
      </c>
    </row>
    <row r="311" spans="1:1">
      <c r="A311" t="s">
        <v>627</v>
      </c>
    </row>
    <row r="312" spans="1:1">
      <c r="A312" t="s">
        <v>628</v>
      </c>
    </row>
    <row r="313" spans="1:1">
      <c r="A313" t="s">
        <v>629</v>
      </c>
    </row>
    <row r="314" spans="1:1">
      <c r="A314" t="s">
        <v>630</v>
      </c>
    </row>
    <row r="315" spans="1:1">
      <c r="A315" t="s">
        <v>631</v>
      </c>
    </row>
    <row r="316" spans="1:1">
      <c r="A316" t="s">
        <v>632</v>
      </c>
    </row>
    <row r="318" spans="1:1">
      <c r="A318" t="s">
        <v>557</v>
      </c>
    </row>
    <row r="319" spans="1:1">
      <c r="A319" t="s">
        <v>581</v>
      </c>
    </row>
    <row r="320" spans="1:1">
      <c r="A320" t="s">
        <v>633</v>
      </c>
    </row>
    <row r="321" spans="1:1">
      <c r="A321" t="s">
        <v>634</v>
      </c>
    </row>
    <row r="322" spans="1:1">
      <c r="A322" t="s">
        <v>635</v>
      </c>
    </row>
    <row r="323" spans="1:1">
      <c r="A323" t="s">
        <v>636</v>
      </c>
    </row>
    <row r="324" spans="1:1">
      <c r="A324" t="s">
        <v>586</v>
      </c>
    </row>
    <row r="325" spans="1:1">
      <c r="A325" t="s">
        <v>637</v>
      </c>
    </row>
    <row r="326" spans="1:1">
      <c r="A326" t="s">
        <v>588</v>
      </c>
    </row>
    <row r="327" spans="1:1">
      <c r="A327" t="s">
        <v>589</v>
      </c>
    </row>
    <row r="328" spans="1:1">
      <c r="A328" t="s">
        <v>638</v>
      </c>
    </row>
    <row r="329" spans="1:1">
      <c r="A329" t="s">
        <v>639</v>
      </c>
    </row>
    <row r="330" spans="1:1">
      <c r="A330" t="s">
        <v>640</v>
      </c>
    </row>
    <row r="331" spans="1:1">
      <c r="A331" t="s">
        <v>636</v>
      </c>
    </row>
    <row r="332" spans="1:1">
      <c r="A332" t="s">
        <v>641</v>
      </c>
    </row>
    <row r="333" spans="1:1">
      <c r="A333" t="s">
        <v>634</v>
      </c>
    </row>
    <row r="334" spans="1:1">
      <c r="A334" t="s">
        <v>635</v>
      </c>
    </row>
    <row r="335" spans="1:1">
      <c r="A335" t="s">
        <v>642</v>
      </c>
    </row>
    <row r="336" spans="1:1">
      <c r="A336" t="s">
        <v>643</v>
      </c>
    </row>
    <row r="338" spans="1:1">
      <c r="A338" t="s">
        <v>644</v>
      </c>
    </row>
    <row r="339" spans="1:1">
      <c r="A339" t="s">
        <v>645</v>
      </c>
    </row>
    <row r="340" spans="1:1">
      <c r="A340" t="s">
        <v>646</v>
      </c>
    </row>
    <row r="341" spans="1:1">
      <c r="A341" t="s">
        <v>647</v>
      </c>
    </row>
    <row r="342" spans="1:1">
      <c r="A342" t="s">
        <v>648</v>
      </c>
    </row>
    <row r="343" spans="1:1">
      <c r="A343" t="s">
        <v>649</v>
      </c>
    </row>
    <row r="345" spans="1:1">
      <c r="A345" t="s">
        <v>650</v>
      </c>
    </row>
    <row r="347" spans="1:1">
      <c r="A347" t="s">
        <v>651</v>
      </c>
    </row>
    <row r="349" spans="1:1">
      <c r="A349" t="s">
        <v>480</v>
      </c>
    </row>
    <row r="350" spans="1:1">
      <c r="A350" t="s">
        <v>652</v>
      </c>
    </row>
    <row r="351" spans="1:1">
      <c r="A351" t="s">
        <v>653</v>
      </c>
    </row>
    <row r="352" spans="1:1">
      <c r="A352" t="s">
        <v>654</v>
      </c>
    </row>
    <row r="354" spans="1:1">
      <c r="A354" t="s">
        <v>655</v>
      </c>
    </row>
    <row r="356" spans="1:1">
      <c r="A356" t="s">
        <v>656</v>
      </c>
    </row>
    <row r="357" spans="1:1">
      <c r="A357" t="s">
        <v>657</v>
      </c>
    </row>
    <row r="358" spans="1:1">
      <c r="A358" t="s">
        <v>658</v>
      </c>
    </row>
    <row r="359" spans="1:1">
      <c r="A359" t="s">
        <v>659</v>
      </c>
    </row>
    <row r="360" spans="1:1">
      <c r="A360" t="s">
        <v>660</v>
      </c>
    </row>
    <row r="362" spans="1:1">
      <c r="A362" t="s">
        <v>661</v>
      </c>
    </row>
    <row r="363" spans="1:1">
      <c r="A363" t="s">
        <v>662</v>
      </c>
    </row>
    <row r="365" spans="1:1">
      <c r="A365" t="s">
        <v>663</v>
      </c>
    </row>
    <row r="366" spans="1:1">
      <c r="A366" t="s">
        <v>664</v>
      </c>
    </row>
    <row r="367" spans="1:1">
      <c r="A367" t="s">
        <v>665</v>
      </c>
    </row>
    <row r="369" spans="1:1">
      <c r="A369" t="s">
        <v>666</v>
      </c>
    </row>
    <row r="371" spans="1:1">
      <c r="A371" t="s">
        <v>667</v>
      </c>
    </row>
    <row r="372" spans="1:1">
      <c r="A372" t="s">
        <v>668</v>
      </c>
    </row>
    <row r="374" spans="1:1">
      <c r="A374" t="s">
        <v>521</v>
      </c>
    </row>
    <row r="375" spans="1:1">
      <c r="A375" t="s">
        <v>669</v>
      </c>
    </row>
    <row r="377" spans="1:1">
      <c r="A377" t="s">
        <v>670</v>
      </c>
    </row>
    <row r="378" spans="1:1">
      <c r="A378" t="s">
        <v>671</v>
      </c>
    </row>
    <row r="380" spans="1:1">
      <c r="A380" t="s">
        <v>672</v>
      </c>
    </row>
    <row r="381" spans="1:1">
      <c r="A381" t="s">
        <v>673</v>
      </c>
    </row>
    <row r="383" spans="1:1">
      <c r="A383" t="s">
        <v>674</v>
      </c>
    </row>
    <row r="384" spans="1:1">
      <c r="A384" t="s">
        <v>675</v>
      </c>
    </row>
    <row r="386" spans="1:1">
      <c r="A386" t="s">
        <v>676</v>
      </c>
    </row>
    <row r="387" spans="1:1">
      <c r="A387" t="s">
        <v>677</v>
      </c>
    </row>
    <row r="389" spans="1:1">
      <c r="A389" t="s">
        <v>678</v>
      </c>
    </row>
    <row r="390" spans="1:1">
      <c r="A390" t="s">
        <v>679</v>
      </c>
    </row>
    <row r="391" spans="1:1">
      <c r="A391" t="s">
        <v>680</v>
      </c>
    </row>
    <row r="393" spans="1:1">
      <c r="A393" t="s">
        <v>681</v>
      </c>
    </row>
    <row r="394" spans="1:1">
      <c r="A394" t="s">
        <v>682</v>
      </c>
    </row>
    <row r="396" spans="1:1">
      <c r="A396" t="s">
        <v>683</v>
      </c>
    </row>
    <row r="397" spans="1:1">
      <c r="A397" t="s">
        <v>684</v>
      </c>
    </row>
    <row r="399" spans="1:1">
      <c r="A399" t="s">
        <v>685</v>
      </c>
    </row>
    <row r="401" spans="1:1">
      <c r="A401" t="s">
        <v>686</v>
      </c>
    </row>
    <row r="403" spans="1:1">
      <c r="A403" t="s">
        <v>522</v>
      </c>
    </row>
    <row r="404" spans="1:1">
      <c r="A404" t="s">
        <v>687</v>
      </c>
    </row>
    <row r="406" spans="1:1">
      <c r="A406" t="s">
        <v>688</v>
      </c>
    </row>
    <row r="407" spans="1:1">
      <c r="A407" t="s">
        <v>689</v>
      </c>
    </row>
    <row r="408" spans="1:1">
      <c r="A408" t="s">
        <v>690</v>
      </c>
    </row>
    <row r="409" spans="1:1">
      <c r="A409" t="s">
        <v>691</v>
      </c>
    </row>
    <row r="410" spans="1:1">
      <c r="A410" t="s">
        <v>692</v>
      </c>
    </row>
    <row r="411" spans="1:1">
      <c r="A411" t="s">
        <v>693</v>
      </c>
    </row>
    <row r="412" spans="1:1">
      <c r="A412" t="s">
        <v>694</v>
      </c>
    </row>
    <row r="413" spans="1:1">
      <c r="A413" t="s">
        <v>695</v>
      </c>
    </row>
    <row r="414" spans="1:1">
      <c r="A414" t="s">
        <v>696</v>
      </c>
    </row>
    <row r="415" spans="1:1">
      <c r="A415" t="s">
        <v>697</v>
      </c>
    </row>
    <row r="416" spans="1:1">
      <c r="A416" t="s">
        <v>698</v>
      </c>
    </row>
    <row r="417" spans="1:1">
      <c r="A417" t="s">
        <v>699</v>
      </c>
    </row>
    <row r="418" spans="1:1">
      <c r="A418" t="s">
        <v>700</v>
      </c>
    </row>
    <row r="419" spans="1:1">
      <c r="A419" t="s">
        <v>689</v>
      </c>
    </row>
    <row r="420" spans="1:1">
      <c r="A420" t="s">
        <v>701</v>
      </c>
    </row>
    <row r="422" spans="1:1">
      <c r="A422" t="s">
        <v>702</v>
      </c>
    </row>
    <row r="423" spans="1:1">
      <c r="A423" t="s">
        <v>703</v>
      </c>
    </row>
    <row r="424" spans="1:1">
      <c r="A424" t="s">
        <v>704</v>
      </c>
    </row>
    <row r="425" spans="1:1">
      <c r="A425" t="s">
        <v>705</v>
      </c>
    </row>
    <row r="426" spans="1:1">
      <c r="A426" t="s">
        <v>706</v>
      </c>
    </row>
    <row r="427" spans="1:1">
      <c r="A427" t="s">
        <v>707</v>
      </c>
    </row>
    <row r="428" spans="1:1">
      <c r="A428" t="s">
        <v>708</v>
      </c>
    </row>
    <row r="429" spans="1:1">
      <c r="A429" t="s">
        <v>709</v>
      </c>
    </row>
    <row r="430" spans="1:1">
      <c r="A430" t="s">
        <v>710</v>
      </c>
    </row>
    <row r="432" spans="1:1">
      <c r="A432" t="s">
        <v>711</v>
      </c>
    </row>
    <row r="433" spans="1:1">
      <c r="A433" t="s">
        <v>712</v>
      </c>
    </row>
    <row r="434" spans="1:1">
      <c r="A434" t="s">
        <v>713</v>
      </c>
    </row>
    <row r="435" spans="1:1">
      <c r="A435" t="s">
        <v>714</v>
      </c>
    </row>
    <row r="437" spans="1:1">
      <c r="A437" t="s">
        <v>512</v>
      </c>
    </row>
    <row r="438" spans="1:1">
      <c r="A438" t="s">
        <v>715</v>
      </c>
    </row>
    <row r="440" spans="1:1">
      <c r="A440" t="s">
        <v>716</v>
      </c>
    </row>
    <row r="442" spans="1:1">
      <c r="A442" t="s">
        <v>717</v>
      </c>
    </row>
    <row r="443" spans="1:1">
      <c r="A443" t="s">
        <v>718</v>
      </c>
    </row>
  </sheetData>
  <phoneticPr fontId="0" type="noConversion"/>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election activeCell="C55" sqref="C55"/>
    </sheetView>
  </sheetViews>
  <sheetFormatPr defaultColWidth="11.42578125" defaultRowHeight="12.75"/>
  <sheetData/>
  <phoneticPr fontId="0" type="noConversion"/>
  <pageMargins left="0.78740157499999996" right="0.78740157499999996" top="0.984251969" bottom="0.984251969" header="0.4921259845" footer="0.492125984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24F25E6497ED43898D504973DBDCA9" ma:contentTypeVersion="16" ma:contentTypeDescription="Create a new document." ma:contentTypeScope="" ma:versionID="e5f1deaa96c316695226b8319cdb7918">
  <xsd:schema xmlns:xsd="http://www.w3.org/2001/XMLSchema" xmlns:xs="http://www.w3.org/2001/XMLSchema" xmlns:p="http://schemas.microsoft.com/office/2006/metadata/properties" xmlns:ns2="4f447018-c40e-40e5-80f8-c919516cf764" xmlns:ns3="6b41ce5a-22ff-4aef-bca2-14b56bf0aa25" xmlns:ns4="985ec44e-1bab-4c0b-9df0-6ba128686fc9" targetNamespace="http://schemas.microsoft.com/office/2006/metadata/properties" ma:root="true" ma:fieldsID="937cf59705fe4b1d7d2961689e3d69ed" ns2:_="" ns3:_="" ns4:_="">
    <xsd:import namespace="4f447018-c40e-40e5-80f8-c919516cf764"/>
    <xsd:import namespace="6b41ce5a-22ff-4aef-bca2-14b56bf0aa25"/>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47018-c40e-40e5-80f8-c919516cf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41ce5a-22ff-4aef-bca2-14b56bf0aa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34de355-2535-4860-8d3d-a17c1c6094fe}" ma:internalName="TaxCatchAll" ma:showField="CatchAllData" ma:web="6b41ce5a-22ff-4aef-bca2-14b56bf0aa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47018-c40e-40e5-80f8-c919516cf764">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61E7B3-B3BF-4631-9E23-AE00EBEF9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47018-c40e-40e5-80f8-c919516cf764"/>
    <ds:schemaRef ds:uri="6b41ce5a-22ff-4aef-bca2-14b56bf0aa2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50F3F-51DC-4AD7-9D78-B8E0877D0A42}">
  <ds:schemaRefs>
    <ds:schemaRef ds:uri="http://purl.org/dc/terms/"/>
    <ds:schemaRef ds:uri="http://schemas.microsoft.com/office/infopath/2007/PartnerControls"/>
    <ds:schemaRef ds:uri="http://schemas.microsoft.com/office/2006/metadata/properties"/>
    <ds:schemaRef ds:uri="4f447018-c40e-40e5-80f8-c919516cf764"/>
    <ds:schemaRef ds:uri="http://www.w3.org/XML/1998/namespace"/>
    <ds:schemaRef ds:uri="6b41ce5a-22ff-4aef-bca2-14b56bf0aa25"/>
    <ds:schemaRef ds:uri="http://schemas.microsoft.com/office/2006/documentManagement/types"/>
    <ds:schemaRef ds:uri="http://purl.org/dc/elements/1.1/"/>
    <ds:schemaRef ds:uri="http://schemas.openxmlformats.org/package/2006/metadata/core-properties"/>
    <ds:schemaRef ds:uri="985ec44e-1bab-4c0b-9df0-6ba128686fc9"/>
    <ds:schemaRef ds:uri="http://purl.org/dc/dcmitype/"/>
  </ds:schemaRefs>
</ds:datastoreItem>
</file>

<file path=customXml/itemProps3.xml><?xml version="1.0" encoding="utf-8"?>
<ds:datastoreItem xmlns:ds="http://schemas.openxmlformats.org/officeDocument/2006/customXml" ds:itemID="{72B90607-17D6-45E2-8B31-FE790B2B0D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GDP &amp; NDP 2008 SNA</vt:lpstr>
      <vt:lpstr>GDP &amp; NDP 2025 SNA - Market</vt:lpstr>
      <vt:lpstr>tab1.5</vt:lpstr>
      <vt:lpstr>flow</vt:lpstr>
      <vt:lpstr>system</vt:lpstr>
      <vt:lpstr>models</vt:lpstr>
      <vt:lpstr>coef</vt:lpstr>
      <vt:lpstr>sut</vt:lpstr>
      <vt:lpstr>A</vt:lpstr>
      <vt:lpstr>B</vt:lpstr>
      <vt:lpstr>C</vt:lpstr>
      <vt:lpstr>D</vt:lpstr>
      <vt:lpstr>modelA</vt:lpstr>
      <vt:lpstr>modelB</vt:lpstr>
      <vt:lpstr>modelC</vt:lpstr>
      <vt:lpstr>modelD</vt:lpstr>
      <vt:lpstr>model A2</vt:lpstr>
      <vt:lpstr>model B2</vt:lpstr>
      <vt:lpstr>model C2</vt:lpstr>
      <vt:lpstr>model D2</vt:lpstr>
      <vt:lpstr>model E</vt:lpstr>
      <vt:lpstr>model F</vt:lpstr>
      <vt:lpstr>saspro</vt:lpstr>
      <vt:lpstr>sasre</vt:lpstr>
      <vt:lpstr>A!Print_Area</vt:lpstr>
      <vt:lpstr>B!Print_Area</vt:lpstr>
      <vt:lpstr>coef!Print_Area</vt:lpstr>
      <vt:lpstr>D!Print_Area</vt:lpstr>
      <vt:lpstr>'model A2'!Print_Area</vt:lpstr>
      <vt:lpstr>'model B2'!Print_Area</vt:lpstr>
      <vt:lpstr>'model C2'!Print_Area</vt:lpstr>
      <vt:lpstr>'model D2'!Print_Area</vt:lpstr>
      <vt:lpstr>'model E'!Print_Area</vt:lpstr>
      <vt:lpstr>'model F'!Print_Area</vt:lpstr>
      <vt:lpstr>modelA!Print_Area</vt:lpstr>
      <vt:lpstr>modelB!Print_Area</vt:lpstr>
      <vt:lpstr>modelC!Print_Area</vt:lpstr>
      <vt:lpstr>modelD!Print_Area</vt:lpstr>
      <vt:lpstr>models!Print_Area</vt:lpstr>
      <vt:lpstr>sut!Print_Area</vt:lpstr>
      <vt:lpstr>system!Print_Area</vt:lpstr>
    </vt:vector>
  </TitlesOfParts>
  <Manager/>
  <Company>FH-Konstanz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sanjiv.mahajan@ons.gov.uk</dc:creator>
  <cp:keywords/>
  <dc:description/>
  <cp:lastModifiedBy>Phyo Ba Kyu</cp:lastModifiedBy>
  <cp:revision/>
  <dcterms:created xsi:type="dcterms:W3CDTF">2002-11-09T11:22:24Z</dcterms:created>
  <dcterms:modified xsi:type="dcterms:W3CDTF">2023-01-18T18:53:12Z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0x0101007024F25E6497ED43898D504973DBDCA9</vt:lpwstr>
  </property>
  <property fmtid="{D5CDD505-2E9C-101B-9397-08002B2CF9AE}" pid="3" name="MediaServiceImageTags">
    <vt:lpwstr/>
  </property>
</Properties>
</file>